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eschanskaia\Desktop\"/>
    </mc:Choice>
  </mc:AlternateContent>
  <bookViews>
    <workbookView xWindow="-540" yWindow="795" windowWidth="12120" windowHeight="8940"/>
  </bookViews>
  <sheets>
    <sheet name="ASU Total Budget" sheetId="5" r:id="rId1"/>
    <sheet name="Subaward 1 Budget" sheetId="7" r:id="rId2"/>
  </sheets>
  <definedNames>
    <definedName name="_xlnm.Print_Titles" localSheetId="0">'ASU Total Budget'!$1:$1</definedName>
    <definedName name="_xlnm.Print_Titles" localSheetId="1">'Subaward 1 Budget'!$1:$1</definedName>
  </definedNames>
  <calcPr calcId="152511"/>
</workbook>
</file>

<file path=xl/calcChain.xml><?xml version="1.0" encoding="utf-8"?>
<calcChain xmlns="http://schemas.openxmlformats.org/spreadsheetml/2006/main">
  <c r="K4" i="7" l="1"/>
  <c r="L4" i="7" s="1"/>
  <c r="M4" i="7" s="1"/>
  <c r="N4" i="7" s="1"/>
  <c r="O4" i="7" s="1"/>
  <c r="C11" i="5" l="1"/>
  <c r="C11" i="7" l="1"/>
  <c r="C4" i="7" l="1"/>
  <c r="C10" i="7" s="1"/>
  <c r="C6" i="7"/>
  <c r="C12" i="7" s="1"/>
  <c r="C7" i="7"/>
  <c r="C13" i="7" s="1"/>
  <c r="C22" i="7"/>
  <c r="C29" i="7"/>
  <c r="H29" i="7" s="1"/>
  <c r="C35" i="7"/>
  <c r="H35" i="7" s="1"/>
  <c r="C42" i="7"/>
  <c r="C52" i="7"/>
  <c r="C59" i="7"/>
  <c r="C65" i="7"/>
  <c r="H65" i="7" s="1"/>
  <c r="D4" i="7"/>
  <c r="D10" i="7" s="1"/>
  <c r="D5" i="7"/>
  <c r="D11" i="7" s="1"/>
  <c r="D6" i="7"/>
  <c r="D12" i="7" s="1"/>
  <c r="D7" i="7"/>
  <c r="D13" i="7" s="1"/>
  <c r="D22" i="7"/>
  <c r="D29" i="7"/>
  <c r="D35" i="7"/>
  <c r="D42" i="7"/>
  <c r="H42" i="7" s="1"/>
  <c r="D52" i="7"/>
  <c r="D59" i="7"/>
  <c r="H59" i="7" s="1"/>
  <c r="D65" i="7"/>
  <c r="E6" i="7"/>
  <c r="E12" i="7" s="1"/>
  <c r="E7" i="7"/>
  <c r="E13" i="7" s="1"/>
  <c r="E22" i="7"/>
  <c r="H22" i="7" s="1"/>
  <c r="E29" i="7"/>
  <c r="E35" i="7"/>
  <c r="E42" i="7"/>
  <c r="E52" i="7"/>
  <c r="E59" i="7"/>
  <c r="E65" i="7"/>
  <c r="F6" i="7"/>
  <c r="F12" i="7" s="1"/>
  <c r="F7" i="7"/>
  <c r="F13" i="7" s="1"/>
  <c r="F22" i="7"/>
  <c r="F29" i="7"/>
  <c r="F35" i="7"/>
  <c r="F42" i="7"/>
  <c r="F52" i="7"/>
  <c r="F59" i="7"/>
  <c r="F65" i="7"/>
  <c r="G6" i="7"/>
  <c r="G12" i="7" s="1"/>
  <c r="G7" i="7"/>
  <c r="G13" i="7" s="1"/>
  <c r="G22" i="7"/>
  <c r="G29" i="7"/>
  <c r="G35" i="7"/>
  <c r="G42" i="7"/>
  <c r="G52" i="7"/>
  <c r="G59" i="7"/>
  <c r="G65" i="7"/>
  <c r="H63" i="7"/>
  <c r="H62" i="7"/>
  <c r="H57" i="7"/>
  <c r="H56" i="7"/>
  <c r="H55" i="7"/>
  <c r="H52" i="7"/>
  <c r="H50" i="7"/>
  <c r="H49" i="7"/>
  <c r="H40" i="7"/>
  <c r="H39" i="7"/>
  <c r="H38" i="7"/>
  <c r="H33" i="7"/>
  <c r="H32" i="7"/>
  <c r="H27" i="7"/>
  <c r="H26" i="7"/>
  <c r="H25" i="7"/>
  <c r="H20" i="7"/>
  <c r="H19" i="7"/>
  <c r="H18" i="7"/>
  <c r="C77" i="5"/>
  <c r="D75" i="5"/>
  <c r="H75" i="5" s="1"/>
  <c r="C75" i="5"/>
  <c r="D74" i="5"/>
  <c r="C74" i="5"/>
  <c r="C71" i="5"/>
  <c r="E77" i="5"/>
  <c r="F77" i="5"/>
  <c r="G77" i="5"/>
  <c r="D71" i="5"/>
  <c r="H71" i="5" s="1"/>
  <c r="E71" i="5"/>
  <c r="F71" i="5"/>
  <c r="G71" i="5"/>
  <c r="D65" i="5"/>
  <c r="E65" i="5"/>
  <c r="F65" i="5"/>
  <c r="G65" i="5"/>
  <c r="C65" i="5"/>
  <c r="H65" i="5" s="1"/>
  <c r="D59" i="5"/>
  <c r="E59" i="5"/>
  <c r="F59" i="5"/>
  <c r="G59" i="5"/>
  <c r="C59" i="5"/>
  <c r="D52" i="5"/>
  <c r="H52" i="5" s="1"/>
  <c r="E52" i="5"/>
  <c r="F52" i="5"/>
  <c r="G52" i="5"/>
  <c r="C52" i="5"/>
  <c r="D42" i="5"/>
  <c r="E42" i="5"/>
  <c r="F42" i="5"/>
  <c r="G42" i="5"/>
  <c r="C42" i="5"/>
  <c r="H42" i="5" s="1"/>
  <c r="D35" i="5"/>
  <c r="E35" i="5"/>
  <c r="F35" i="5"/>
  <c r="G35" i="5"/>
  <c r="C35" i="5"/>
  <c r="D29" i="5"/>
  <c r="H29" i="5" s="1"/>
  <c r="E29" i="5"/>
  <c r="F29" i="5"/>
  <c r="G29" i="5"/>
  <c r="C29" i="5"/>
  <c r="C22" i="5"/>
  <c r="D7" i="5"/>
  <c r="D13" i="5" s="1"/>
  <c r="E7" i="5"/>
  <c r="E13" i="5" s="1"/>
  <c r="F7" i="5"/>
  <c r="F13" i="5" s="1"/>
  <c r="G7" i="5"/>
  <c r="G13" i="5" s="1"/>
  <c r="D6" i="5"/>
  <c r="D12" i="5" s="1"/>
  <c r="E6" i="5"/>
  <c r="E12" i="5" s="1"/>
  <c r="F6" i="5"/>
  <c r="F12" i="5" s="1"/>
  <c r="G6" i="5"/>
  <c r="G12" i="5" s="1"/>
  <c r="D5" i="5"/>
  <c r="D11" i="5" s="1"/>
  <c r="E5" i="5"/>
  <c r="E11" i="5" s="1"/>
  <c r="F5" i="5"/>
  <c r="F11" i="5" s="1"/>
  <c r="G5" i="5"/>
  <c r="G11" i="5" s="1"/>
  <c r="K4" i="5"/>
  <c r="L4" i="5" s="1"/>
  <c r="C7" i="5"/>
  <c r="C13" i="5" s="1"/>
  <c r="C6" i="5"/>
  <c r="C12" i="5" s="1"/>
  <c r="D22" i="5"/>
  <c r="E22" i="5"/>
  <c r="F22" i="5"/>
  <c r="G22" i="5"/>
  <c r="H74" i="5"/>
  <c r="H69" i="5"/>
  <c r="H68" i="5"/>
  <c r="H63" i="5"/>
  <c r="H62" i="5"/>
  <c r="H59" i="5"/>
  <c r="H57" i="5"/>
  <c r="H56" i="5"/>
  <c r="H55" i="5"/>
  <c r="H50" i="5"/>
  <c r="H49" i="5"/>
  <c r="H40" i="5"/>
  <c r="H39" i="5"/>
  <c r="H38" i="5"/>
  <c r="H35" i="5"/>
  <c r="H33" i="5"/>
  <c r="H32" i="5"/>
  <c r="H27" i="5"/>
  <c r="H26" i="5"/>
  <c r="H25" i="5"/>
  <c r="H22" i="5"/>
  <c r="H20" i="5"/>
  <c r="H19" i="5"/>
  <c r="H18" i="5"/>
  <c r="C15" i="7" l="1"/>
  <c r="C44" i="7" s="1"/>
  <c r="C46" i="7" s="1"/>
  <c r="E4" i="7"/>
  <c r="D4" i="5"/>
  <c r="M4" i="5"/>
  <c r="H5" i="5"/>
  <c r="H11" i="5" s="1"/>
  <c r="E5" i="7"/>
  <c r="H7" i="5"/>
  <c r="H13" i="5" s="1"/>
  <c r="C4" i="5"/>
  <c r="H6" i="7"/>
  <c r="H12" i="7" s="1"/>
  <c r="H6" i="5"/>
  <c r="H12" i="5" s="1"/>
  <c r="H7" i="7"/>
  <c r="H13" i="7" s="1"/>
  <c r="D15" i="7"/>
  <c r="D44" i="7" s="1"/>
  <c r="D46" i="7" s="1"/>
  <c r="D67" i="7" s="1"/>
  <c r="D77" i="5"/>
  <c r="H77" i="5" s="1"/>
  <c r="E11" i="7" l="1"/>
  <c r="F5" i="7"/>
  <c r="E4" i="5"/>
  <c r="N4" i="5"/>
  <c r="F4" i="7"/>
  <c r="G4" i="7"/>
  <c r="D10" i="5"/>
  <c r="D15" i="5" s="1"/>
  <c r="D44" i="5" s="1"/>
  <c r="D46" i="5" s="1"/>
  <c r="D79" i="5" s="1"/>
  <c r="E10" i="7"/>
  <c r="E15" i="7"/>
  <c r="C10" i="5"/>
  <c r="C15" i="5"/>
  <c r="C67" i="7"/>
  <c r="G10" i="7" l="1"/>
  <c r="C44" i="5"/>
  <c r="F10" i="7"/>
  <c r="H4" i="7"/>
  <c r="H10" i="7" s="1"/>
  <c r="F4" i="5"/>
  <c r="O4" i="5"/>
  <c r="G4" i="5" s="1"/>
  <c r="E10" i="5"/>
  <c r="E15" i="5"/>
  <c r="E44" i="5" s="1"/>
  <c r="E46" i="5" s="1"/>
  <c r="E79" i="5" s="1"/>
  <c r="E44" i="7"/>
  <c r="F11" i="7"/>
  <c r="F15" i="7" s="1"/>
  <c r="G5" i="7"/>
  <c r="F44" i="7" l="1"/>
  <c r="F46" i="7" s="1"/>
  <c r="F67" i="7" s="1"/>
  <c r="G11" i="7"/>
  <c r="H5" i="7"/>
  <c r="H11" i="7" s="1"/>
  <c r="G15" i="7"/>
  <c r="G44" i="7" s="1"/>
  <c r="G46" i="7" s="1"/>
  <c r="G67" i="7" s="1"/>
  <c r="E46" i="7"/>
  <c r="C46" i="5"/>
  <c r="G10" i="5"/>
  <c r="G15" i="5"/>
  <c r="G44" i="5" s="1"/>
  <c r="G46" i="5" s="1"/>
  <c r="G79" i="5" s="1"/>
  <c r="F10" i="5"/>
  <c r="F15" i="5"/>
  <c r="H4" i="5"/>
  <c r="H10" i="5" s="1"/>
  <c r="E67" i="7" l="1"/>
  <c r="H67" i="7" s="1"/>
  <c r="H46" i="7"/>
  <c r="H44" i="7"/>
  <c r="F44" i="5"/>
  <c r="H15" i="5"/>
  <c r="C79" i="5"/>
  <c r="H15" i="7"/>
  <c r="F46" i="5" l="1"/>
  <c r="H44" i="5"/>
  <c r="F79" i="5" l="1"/>
  <c r="H79" i="5" s="1"/>
  <c r="H46" i="5"/>
</calcChain>
</file>

<file path=xl/sharedStrings.xml><?xml version="1.0" encoding="utf-8"?>
<sst xmlns="http://schemas.openxmlformats.org/spreadsheetml/2006/main" count="164" uniqueCount="89">
  <si>
    <t>1 month summer salary</t>
  </si>
  <si>
    <t>PERSONNEL</t>
  </si>
  <si>
    <t>12 months</t>
  </si>
  <si>
    <t>YEAR 1</t>
  </si>
  <si>
    <t>YEAR 2</t>
  </si>
  <si>
    <t>YEAR 3</t>
  </si>
  <si>
    <t>FRINGE BENEFITS</t>
  </si>
  <si>
    <t>TRAVEL</t>
  </si>
  <si>
    <t>PARTICIPANT COSTS</t>
  </si>
  <si>
    <t>Undergraduate Student</t>
  </si>
  <si>
    <t>Program Manager</t>
  </si>
  <si>
    <t>SUBTOTAL PERSONNEL AND FRINGE BENEFITS</t>
  </si>
  <si>
    <t>TRAVEL SUBTOTAL</t>
  </si>
  <si>
    <t>TOTAL DIRECT COSTS</t>
  </si>
  <si>
    <t>PARTICIPANT COSTS SUBTOTAL</t>
  </si>
  <si>
    <t>OTHER DIRECT COSTS</t>
  </si>
  <si>
    <t>Program Personnel</t>
  </si>
  <si>
    <t>OTHER DIRECT COSTS SUBTOTAL</t>
  </si>
  <si>
    <t>PI to conference</t>
  </si>
  <si>
    <t>Participant support 1</t>
  </si>
  <si>
    <t>Participant support 2</t>
  </si>
  <si>
    <t>YEAR 4</t>
  </si>
  <si>
    <t>Research Assistant</t>
  </si>
  <si>
    <t>TOTAL</t>
  </si>
  <si>
    <t>MODIFIED TOTAL DIRECT COSTS</t>
  </si>
  <si>
    <t>YEAR 5</t>
  </si>
  <si>
    <t>EQUIPMENT SUBTOTAL</t>
  </si>
  <si>
    <t>Item 1</t>
  </si>
  <si>
    <t>Item 2</t>
  </si>
  <si>
    <t>Travel to conduct interviews</t>
  </si>
  <si>
    <t>6 students, $9/hr, 20 hours/week, 32 weeks</t>
  </si>
  <si>
    <t>Undergraduate Students (Academic Year)</t>
  </si>
  <si>
    <t>2 graduate students, $12/hr, 20 hr/wk, 48 weeks</t>
  </si>
  <si>
    <t xml:space="preserve">Research Assistant </t>
  </si>
  <si>
    <t>INDIRECT COSTS (F&amp;A)</t>
  </si>
  <si>
    <t>MATERIALS, SUPPLIES &amp; SERVICES</t>
  </si>
  <si>
    <t>MATERIALS, SUPPLIES &amp; SERVICES SUBTOTAL</t>
  </si>
  <si>
    <t>Tuition</t>
  </si>
  <si>
    <t>Rental of off-site facilities</t>
  </si>
  <si>
    <t>Other non-MTCD costs</t>
  </si>
  <si>
    <t>PI</t>
  </si>
  <si>
    <t xml:space="preserve">PI </t>
  </si>
  <si>
    <t>PI  $</t>
  </si>
  <si>
    <t>SMALL EQUIPMENT SUBTOTAL</t>
  </si>
  <si>
    <t>SMALL EQUIPMENT (UNDER $5,000)</t>
  </si>
  <si>
    <t>OTHER PROJECT COSTS</t>
  </si>
  <si>
    <t>Professional Services</t>
  </si>
  <si>
    <t>Conference Expenses</t>
  </si>
  <si>
    <t>OTHER PROJECT COSTS SUBTOTAL</t>
  </si>
  <si>
    <t>EQUIPMENT (OVER $5,000)</t>
  </si>
  <si>
    <t>SUBAWARDS</t>
  </si>
  <si>
    <t>SUBAWARDS SUBTOTAL</t>
  </si>
  <si>
    <t>Subaward 1</t>
  </si>
  <si>
    <t>Subaward 2</t>
  </si>
  <si>
    <t>SUBAWARD INDIRECT COSTS</t>
  </si>
  <si>
    <t>36% of 1st $25,000; divided by year</t>
  </si>
  <si>
    <t>SUBAWARD INDIRECT COSTS SUBTOTAL</t>
  </si>
  <si>
    <t>BUDGET JUSTIFICATION</t>
  </si>
  <si>
    <t>Domestic Travel</t>
  </si>
  <si>
    <t>Materials &amp; Supplies 1</t>
  </si>
  <si>
    <t>Materials &amp; Supplies 2</t>
  </si>
  <si>
    <t>Materials &amp; Supplies 3</t>
  </si>
  <si>
    <t>Other Project Costs 3</t>
  </si>
  <si>
    <t>Student</t>
  </si>
  <si>
    <t>Part-time Non-Student</t>
  </si>
  <si>
    <t>Salary Range</t>
  </si>
  <si>
    <t>% Fringe</t>
  </si>
  <si>
    <t>N/A</t>
  </si>
  <si>
    <t>0-20,000</t>
  </si>
  <si>
    <t>20,001-45,000</t>
  </si>
  <si>
    <t>45,001-70,000</t>
  </si>
  <si>
    <t>70,001 and up</t>
  </si>
  <si>
    <t>Prgm Mgr mileage reimbursement (## mi @ $0.42/mi)</t>
  </si>
  <si>
    <t xml:space="preserve">18.40% of summer salary </t>
  </si>
  <si>
    <t>48.09% of salary base</t>
  </si>
  <si>
    <t>0.85% of salary base</t>
  </si>
  <si>
    <t>36% of MTDC</t>
  </si>
  <si>
    <t xml:space="preserve">17.55% of summer salary </t>
  </si>
  <si>
    <t>0.00% of salary base</t>
  </si>
  <si>
    <t>47.24% of salary base</t>
  </si>
  <si>
    <t>Consultants (through payroll)</t>
  </si>
  <si>
    <t>Full-time A</t>
  </si>
  <si>
    <t>Full-time B</t>
  </si>
  <si>
    <t>Full-time C</t>
  </si>
  <si>
    <t>Full-time D</t>
  </si>
  <si>
    <t>9-month Faculty Summer Rate</t>
  </si>
  <si>
    <t>A-STATE FY17 FRINGE RATES</t>
  </si>
  <si>
    <t>All Salaries are taken from the A-State Budget Book available at: https://www.astate.edu/a/budget/files/FY17-Jonesboro-Budget-Book.pdf</t>
  </si>
  <si>
    <t>Salary FY 17 - 9 mos (or 12 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</si>
</sst>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6" fontId="1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164" fontId="3" fillId="0" borderId="0" xfId="1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0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4" fontId="1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164" fontId="2" fillId="2" borderId="0" xfId="1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9" fontId="0" fillId="2" borderId="0" xfId="0" applyNumberFormat="1" applyFont="1" applyFill="1" applyAlignment="1">
      <alignment vertical="center" wrapText="1"/>
    </xf>
    <xf numFmtId="164" fontId="1" fillId="2" borderId="0" xfId="1" applyNumberFormat="1" applyFont="1" applyFill="1" applyAlignment="1">
      <alignment vertical="center"/>
    </xf>
    <xf numFmtId="3" fontId="2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0" fontId="0" fillId="0" borderId="1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Normal="100" workbookViewId="0">
      <selection activeCell="D13" sqref="D13"/>
    </sheetView>
  </sheetViews>
  <sheetFormatPr defaultColWidth="8.85546875" defaultRowHeight="15" x14ac:dyDescent="0.25"/>
  <cols>
    <col min="1" max="1" width="40.28515625" style="7" bestFit="1" customWidth="1"/>
    <col min="2" max="2" width="31.5703125" style="30" customWidth="1"/>
    <col min="3" max="3" width="13.7109375" style="25" customWidth="1"/>
    <col min="4" max="4" width="10.7109375" style="25" customWidth="1"/>
    <col min="5" max="7" width="10.85546875" style="25" customWidth="1"/>
    <col min="8" max="8" width="10.5703125" style="7" bestFit="1" customWidth="1"/>
    <col min="9" max="9" width="4.140625" style="7" customWidth="1"/>
    <col min="10" max="10" width="35.42578125" style="6" bestFit="1" customWidth="1"/>
    <col min="11" max="11" width="14.5703125" style="6" bestFit="1" customWidth="1"/>
    <col min="12" max="12" width="9.42578125" style="6" customWidth="1"/>
    <col min="13" max="14" width="8.85546875" style="6"/>
    <col min="15" max="16384" width="8.85546875" style="7"/>
  </cols>
  <sheetData>
    <row r="1" spans="1:15" ht="14.45" x14ac:dyDescent="0.3">
      <c r="A1" s="4"/>
      <c r="B1" s="3" t="s">
        <v>57</v>
      </c>
      <c r="C1" s="5" t="s">
        <v>3</v>
      </c>
      <c r="D1" s="5" t="s">
        <v>4</v>
      </c>
      <c r="E1" s="5" t="s">
        <v>5</v>
      </c>
      <c r="F1" s="5" t="s">
        <v>21</v>
      </c>
      <c r="G1" s="5" t="s">
        <v>25</v>
      </c>
      <c r="H1" s="5" t="s">
        <v>23</v>
      </c>
      <c r="I1" s="5"/>
    </row>
    <row r="2" spans="1:15" s="10" customFormat="1" x14ac:dyDescent="0.25">
      <c r="A2" s="8" t="s">
        <v>1</v>
      </c>
      <c r="B2" s="2"/>
      <c r="C2" s="9"/>
      <c r="D2" s="9"/>
      <c r="E2" s="9"/>
      <c r="F2" s="9"/>
      <c r="G2" s="9"/>
      <c r="J2" s="11"/>
      <c r="K2" s="42" t="s">
        <v>0</v>
      </c>
      <c r="L2" s="42"/>
      <c r="M2" s="42"/>
      <c r="N2" s="42"/>
    </row>
    <row r="3" spans="1:15" s="10" customFormat="1" x14ac:dyDescent="0.25">
      <c r="A3" s="8" t="s">
        <v>16</v>
      </c>
      <c r="B3" s="2"/>
      <c r="C3" s="9"/>
      <c r="D3" s="9"/>
      <c r="E3" s="9"/>
      <c r="F3" s="9"/>
      <c r="G3" s="9"/>
      <c r="J3" s="11" t="s">
        <v>88</v>
      </c>
      <c r="K3" s="11">
        <v>2017</v>
      </c>
      <c r="L3" s="11">
        <v>2018</v>
      </c>
      <c r="M3" s="11">
        <v>2019</v>
      </c>
      <c r="N3" s="11">
        <v>2020</v>
      </c>
      <c r="O3" s="41">
        <v>2021</v>
      </c>
    </row>
    <row r="4" spans="1:15" x14ac:dyDescent="0.25">
      <c r="A4" s="4" t="s">
        <v>40</v>
      </c>
      <c r="B4" s="12" t="s">
        <v>0</v>
      </c>
      <c r="C4" s="13">
        <f>K4</f>
        <v>8263.8888888888887</v>
      </c>
      <c r="D4" s="13">
        <f>L4</f>
        <v>8511.8055555555547</v>
      </c>
      <c r="E4" s="13">
        <f>M4</f>
        <v>8767.1597222222208</v>
      </c>
      <c r="F4" s="13">
        <f>N4</f>
        <v>9030.1745138888873</v>
      </c>
      <c r="G4" s="13">
        <f>O4</f>
        <v>9301.0797493055543</v>
      </c>
      <c r="H4" s="14">
        <f>SUM(C4:G4)</f>
        <v>43874.108429861109</v>
      </c>
      <c r="I4" s="14"/>
      <c r="J4" s="15" t="s">
        <v>42</v>
      </c>
      <c r="K4" s="16">
        <f>74375/9</f>
        <v>8263.8888888888887</v>
      </c>
      <c r="L4" s="16">
        <f>(K4*0.03)+K4</f>
        <v>8511.8055555555547</v>
      </c>
      <c r="M4" s="16">
        <f t="shared" ref="M4:O4" si="0">(L4*0.03)+L4</f>
        <v>8767.1597222222208</v>
      </c>
      <c r="N4" s="16">
        <f t="shared" si="0"/>
        <v>9030.1745138888873</v>
      </c>
      <c r="O4" s="16">
        <f t="shared" si="0"/>
        <v>9301.0797493055543</v>
      </c>
    </row>
    <row r="5" spans="1:15" ht="14.45" x14ac:dyDescent="0.3">
      <c r="A5" s="4" t="s">
        <v>10</v>
      </c>
      <c r="B5" s="12" t="s">
        <v>2</v>
      </c>
      <c r="C5" s="17">
        <v>35000</v>
      </c>
      <c r="D5" s="17">
        <f>C5+(C5*0.03)</f>
        <v>36050</v>
      </c>
      <c r="E5" s="17">
        <f t="shared" ref="E5:G5" si="1">D5+(D5*0.03)</f>
        <v>37131.5</v>
      </c>
      <c r="F5" s="17">
        <f t="shared" si="1"/>
        <v>38245.445</v>
      </c>
      <c r="G5" s="17">
        <f t="shared" si="1"/>
        <v>39392.808349999999</v>
      </c>
      <c r="H5" s="14">
        <f t="shared" ref="H5:H7" si="2">SUM(C5:G5)</f>
        <v>185819.75335000001</v>
      </c>
      <c r="I5" s="14"/>
      <c r="J5" s="11"/>
      <c r="K5" s="18"/>
      <c r="L5" s="10"/>
      <c r="M5" s="10"/>
      <c r="N5" s="10"/>
      <c r="O5" s="10"/>
    </row>
    <row r="6" spans="1:15" ht="28.9" x14ac:dyDescent="0.3">
      <c r="A6" s="4" t="s">
        <v>33</v>
      </c>
      <c r="B6" s="12" t="s">
        <v>32</v>
      </c>
      <c r="C6" s="17">
        <f>2*12*20*48</f>
        <v>23040</v>
      </c>
      <c r="D6" s="17">
        <f t="shared" ref="D6:G6" si="3">2*12*20*48</f>
        <v>23040</v>
      </c>
      <c r="E6" s="17">
        <f t="shared" si="3"/>
        <v>23040</v>
      </c>
      <c r="F6" s="17">
        <f t="shared" si="3"/>
        <v>23040</v>
      </c>
      <c r="G6" s="17">
        <f t="shared" si="3"/>
        <v>23040</v>
      </c>
      <c r="H6" s="14">
        <f t="shared" si="2"/>
        <v>115200</v>
      </c>
      <c r="I6" s="14"/>
      <c r="J6" s="11"/>
      <c r="K6" s="18"/>
      <c r="L6" s="10"/>
      <c r="M6" s="10"/>
      <c r="N6" s="10"/>
      <c r="O6" s="10"/>
    </row>
    <row r="7" spans="1:15" ht="36" customHeight="1" x14ac:dyDescent="0.3">
      <c r="A7" s="12" t="s">
        <v>31</v>
      </c>
      <c r="B7" s="12" t="s">
        <v>30</v>
      </c>
      <c r="C7" s="17">
        <f>6*9*20*32</f>
        <v>34560</v>
      </c>
      <c r="D7" s="17">
        <f t="shared" ref="D7:G7" si="4">6*9*20*32</f>
        <v>34560</v>
      </c>
      <c r="E7" s="17">
        <f t="shared" si="4"/>
        <v>34560</v>
      </c>
      <c r="F7" s="17">
        <f t="shared" si="4"/>
        <v>34560</v>
      </c>
      <c r="G7" s="17">
        <f t="shared" si="4"/>
        <v>34560</v>
      </c>
      <c r="H7" s="14">
        <f t="shared" si="2"/>
        <v>172800</v>
      </c>
      <c r="I7" s="14"/>
      <c r="J7" s="11"/>
      <c r="K7" s="11"/>
      <c r="L7" s="11"/>
      <c r="M7" s="11"/>
      <c r="N7" s="11"/>
      <c r="O7" s="11"/>
    </row>
    <row r="8" spans="1:15" ht="14.45" x14ac:dyDescent="0.3">
      <c r="A8" s="4"/>
      <c r="B8" s="12"/>
      <c r="C8" s="17"/>
      <c r="D8" s="17"/>
      <c r="E8" s="17"/>
      <c r="F8" s="17"/>
      <c r="G8" s="17"/>
      <c r="H8" s="14"/>
      <c r="I8" s="14"/>
      <c r="J8" s="40" t="s">
        <v>87</v>
      </c>
      <c r="O8" s="6"/>
    </row>
    <row r="9" spans="1:15" x14ac:dyDescent="0.25">
      <c r="A9" s="8" t="s">
        <v>6</v>
      </c>
      <c r="B9" s="12"/>
      <c r="C9" s="17"/>
      <c r="D9" s="17"/>
      <c r="E9" s="17"/>
      <c r="F9" s="17"/>
      <c r="G9" s="17"/>
      <c r="H9" s="14"/>
      <c r="I9" s="14"/>
      <c r="J9" s="43" t="s">
        <v>86</v>
      </c>
      <c r="K9" s="43" t="s">
        <v>65</v>
      </c>
      <c r="L9" s="44" t="s">
        <v>66</v>
      </c>
      <c r="O9" s="6"/>
    </row>
    <row r="10" spans="1:15" x14ac:dyDescent="0.25">
      <c r="A10" s="4" t="s">
        <v>41</v>
      </c>
      <c r="B10" s="12" t="s">
        <v>77</v>
      </c>
      <c r="C10" s="17">
        <f>C4*0.1755</f>
        <v>1450.3124999999998</v>
      </c>
      <c r="D10" s="17">
        <f t="shared" ref="D10:H10" si="5">D4*0.1755</f>
        <v>1493.8218749999999</v>
      </c>
      <c r="E10" s="17">
        <f t="shared" si="5"/>
        <v>1538.6365312499997</v>
      </c>
      <c r="F10" s="17">
        <f t="shared" si="5"/>
        <v>1584.7956271874996</v>
      </c>
      <c r="G10" s="17">
        <f t="shared" si="5"/>
        <v>1632.3394960031246</v>
      </c>
      <c r="H10" s="17">
        <f t="shared" si="5"/>
        <v>7699.9060294406245</v>
      </c>
      <c r="I10" s="14"/>
      <c r="J10" s="45" t="s">
        <v>63</v>
      </c>
      <c r="K10" s="46" t="s">
        <v>67</v>
      </c>
      <c r="L10" s="46">
        <v>0</v>
      </c>
    </row>
    <row r="11" spans="1:15" x14ac:dyDescent="0.25">
      <c r="A11" s="4" t="s">
        <v>10</v>
      </c>
      <c r="B11" s="12" t="s">
        <v>79</v>
      </c>
      <c r="C11" s="17">
        <f>C5*0.4724</f>
        <v>16534</v>
      </c>
      <c r="D11" s="17">
        <f t="shared" ref="D11:H11" si="6">D5*0.4724</f>
        <v>17030.02</v>
      </c>
      <c r="E11" s="17">
        <f t="shared" si="6"/>
        <v>17540.920600000001</v>
      </c>
      <c r="F11" s="17">
        <f t="shared" si="6"/>
        <v>18067.148217999998</v>
      </c>
      <c r="G11" s="17">
        <f t="shared" si="6"/>
        <v>18609.162664539999</v>
      </c>
      <c r="H11" s="17">
        <f t="shared" si="6"/>
        <v>87781.251482539999</v>
      </c>
      <c r="I11" s="14"/>
      <c r="J11" s="45" t="s">
        <v>64</v>
      </c>
      <c r="K11" s="46" t="s">
        <v>67</v>
      </c>
      <c r="L11" s="46">
        <v>7.8399999999999997E-2</v>
      </c>
    </row>
    <row r="12" spans="1:15" x14ac:dyDescent="0.25">
      <c r="A12" s="4" t="s">
        <v>22</v>
      </c>
      <c r="B12" s="19" t="s">
        <v>78</v>
      </c>
      <c r="C12" s="17">
        <f>C6*0</f>
        <v>0</v>
      </c>
      <c r="D12" s="17">
        <f t="shared" ref="D12:H12" si="7">D6*0</f>
        <v>0</v>
      </c>
      <c r="E12" s="17">
        <f t="shared" si="7"/>
        <v>0</v>
      </c>
      <c r="F12" s="17">
        <f t="shared" si="7"/>
        <v>0</v>
      </c>
      <c r="G12" s="17">
        <f t="shared" si="7"/>
        <v>0</v>
      </c>
      <c r="H12" s="17">
        <f t="shared" si="7"/>
        <v>0</v>
      </c>
      <c r="I12" s="14"/>
      <c r="J12" s="45" t="s">
        <v>80</v>
      </c>
      <c r="K12" s="46" t="s">
        <v>67</v>
      </c>
      <c r="L12" s="46">
        <v>7.8399999999999997E-2</v>
      </c>
    </row>
    <row r="13" spans="1:15" x14ac:dyDescent="0.25">
      <c r="A13" s="4" t="s">
        <v>9</v>
      </c>
      <c r="B13" s="19" t="s">
        <v>78</v>
      </c>
      <c r="C13" s="17">
        <f>C7*0</f>
        <v>0</v>
      </c>
      <c r="D13" s="17">
        <f t="shared" ref="D13:H13" si="8">D7*0</f>
        <v>0</v>
      </c>
      <c r="E13" s="17">
        <f t="shared" si="8"/>
        <v>0</v>
      </c>
      <c r="F13" s="17">
        <f t="shared" si="8"/>
        <v>0</v>
      </c>
      <c r="G13" s="17">
        <f t="shared" si="8"/>
        <v>0</v>
      </c>
      <c r="H13" s="17">
        <f t="shared" si="8"/>
        <v>0</v>
      </c>
      <c r="I13" s="14"/>
      <c r="J13" s="45" t="s">
        <v>81</v>
      </c>
      <c r="K13" s="46" t="s">
        <v>68</v>
      </c>
      <c r="L13" s="46">
        <v>0.74639999999999995</v>
      </c>
    </row>
    <row r="14" spans="1:15" ht="14.45" customHeight="1" x14ac:dyDescent="0.25">
      <c r="A14" s="4"/>
      <c r="B14" s="12"/>
      <c r="C14" s="17"/>
      <c r="D14" s="17"/>
      <c r="E14" s="17"/>
      <c r="F14" s="17"/>
      <c r="G14" s="17"/>
      <c r="J14" s="45" t="s">
        <v>82</v>
      </c>
      <c r="K14" s="46" t="s">
        <v>69</v>
      </c>
      <c r="L14" s="46">
        <v>0.47528000000000004</v>
      </c>
    </row>
    <row r="15" spans="1:15" ht="14.45" customHeight="1" x14ac:dyDescent="0.25">
      <c r="A15" s="20" t="s">
        <v>11</v>
      </c>
      <c r="B15" s="12"/>
      <c r="C15" s="9">
        <f>SUM(C4:C13)</f>
        <v>118848.20138888889</v>
      </c>
      <c r="D15" s="9">
        <f>SUM(D4:D13)</f>
        <v>120685.64743055556</v>
      </c>
      <c r="E15" s="9">
        <f>SUM(E4:E13)</f>
        <v>122578.21685347222</v>
      </c>
      <c r="F15" s="9">
        <f>SUM(F4:F13)</f>
        <v>124527.56335907639</v>
      </c>
      <c r="G15" s="9">
        <f>SUM(G4:G13)</f>
        <v>126535.39025984867</v>
      </c>
      <c r="H15" s="14">
        <f>SUM(C15:G15)</f>
        <v>613175.01929184166</v>
      </c>
      <c r="I15" s="14"/>
      <c r="J15" s="45" t="s">
        <v>83</v>
      </c>
      <c r="K15" s="46" t="s">
        <v>70</v>
      </c>
      <c r="L15" s="46">
        <v>0.34823999999999999</v>
      </c>
    </row>
    <row r="16" spans="1:15" ht="14.45" customHeight="1" x14ac:dyDescent="0.25">
      <c r="A16" s="8"/>
      <c r="B16" s="12"/>
      <c r="C16" s="17"/>
      <c r="D16" s="17"/>
      <c r="E16" s="17"/>
      <c r="F16" s="17"/>
      <c r="G16" s="17"/>
      <c r="J16" s="45" t="s">
        <v>84</v>
      </c>
      <c r="K16" s="46" t="s">
        <v>71</v>
      </c>
      <c r="L16" s="46">
        <v>0.29754000000000003</v>
      </c>
    </row>
    <row r="17" spans="1:14" ht="15" customHeight="1" x14ac:dyDescent="0.25">
      <c r="A17" s="8" t="s">
        <v>7</v>
      </c>
      <c r="B17" s="12"/>
      <c r="C17" s="17"/>
      <c r="D17" s="17"/>
      <c r="E17" s="17"/>
      <c r="F17" s="17"/>
      <c r="G17" s="17"/>
      <c r="J17" s="45" t="s">
        <v>85</v>
      </c>
      <c r="K17" s="46" t="s">
        <v>67</v>
      </c>
      <c r="L17" s="46">
        <v>0.1784</v>
      </c>
    </row>
    <row r="18" spans="1:14" ht="15" customHeight="1" x14ac:dyDescent="0.25">
      <c r="A18" s="4" t="s">
        <v>58</v>
      </c>
      <c r="B18" s="12" t="s">
        <v>18</v>
      </c>
      <c r="C18" s="17">
        <v>1800</v>
      </c>
      <c r="D18" s="17">
        <v>1800</v>
      </c>
      <c r="E18" s="17">
        <v>1800</v>
      </c>
      <c r="F18" s="17">
        <v>1800</v>
      </c>
      <c r="G18" s="17">
        <v>1800</v>
      </c>
      <c r="H18" s="14">
        <f t="shared" ref="H18:H20" si="9">SUM(C18:G18)</f>
        <v>9000</v>
      </c>
      <c r="I18" s="14"/>
      <c r="J18" s="21"/>
      <c r="K18" s="7"/>
      <c r="L18" s="7"/>
      <c r="M18" s="7"/>
      <c r="N18" s="7"/>
    </row>
    <row r="19" spans="1:14" ht="15" customHeight="1" x14ac:dyDescent="0.25">
      <c r="A19" s="4"/>
      <c r="B19" s="12" t="s">
        <v>29</v>
      </c>
      <c r="C19" s="17">
        <v>2000</v>
      </c>
      <c r="D19" s="17">
        <v>2000</v>
      </c>
      <c r="E19" s="17">
        <v>2000</v>
      </c>
      <c r="F19" s="17">
        <v>2000</v>
      </c>
      <c r="G19" s="17">
        <v>2000</v>
      </c>
      <c r="H19" s="14">
        <f t="shared" si="9"/>
        <v>10000</v>
      </c>
      <c r="I19" s="14"/>
      <c r="J19" s="21"/>
      <c r="K19" s="7"/>
      <c r="L19" s="7"/>
      <c r="M19" s="7"/>
      <c r="N19" s="7"/>
    </row>
    <row r="20" spans="1:14" ht="29.45" customHeight="1" x14ac:dyDescent="0.25">
      <c r="A20" s="4"/>
      <c r="B20" s="12" t="s">
        <v>72</v>
      </c>
      <c r="C20" s="17">
        <v>5000</v>
      </c>
      <c r="D20" s="17">
        <v>5000</v>
      </c>
      <c r="E20" s="17">
        <v>5000</v>
      </c>
      <c r="F20" s="17">
        <v>5000</v>
      </c>
      <c r="G20" s="17">
        <v>5000</v>
      </c>
      <c r="H20" s="14">
        <f t="shared" si="9"/>
        <v>25000</v>
      </c>
      <c r="I20" s="14"/>
      <c r="K20" s="7"/>
      <c r="L20" s="7"/>
      <c r="M20" s="7"/>
      <c r="N20" s="7"/>
    </row>
    <row r="21" spans="1:14" ht="15" customHeight="1" x14ac:dyDescent="0.25">
      <c r="A21" s="4"/>
      <c r="B21" s="12"/>
      <c r="C21" s="17"/>
      <c r="D21" s="17"/>
      <c r="E21" s="17"/>
      <c r="F21" s="17"/>
      <c r="G21" s="17"/>
      <c r="K21" s="7"/>
      <c r="L21" s="7"/>
      <c r="M21" s="7"/>
      <c r="N21" s="7"/>
    </row>
    <row r="22" spans="1:14" ht="15" customHeight="1" x14ac:dyDescent="0.25">
      <c r="A22" s="20" t="s">
        <v>12</v>
      </c>
      <c r="B22" s="12"/>
      <c r="C22" s="9">
        <f>SUM(C18:C20)</f>
        <v>8800</v>
      </c>
      <c r="D22" s="9">
        <f t="shared" ref="D22:E22" si="10">SUM(D18:D20)</f>
        <v>8800</v>
      </c>
      <c r="E22" s="9">
        <f t="shared" si="10"/>
        <v>8800</v>
      </c>
      <c r="F22" s="9">
        <f>SUM(F18:F20)</f>
        <v>8800</v>
      </c>
      <c r="G22" s="9">
        <f>SUM(G18:G20)</f>
        <v>8800</v>
      </c>
      <c r="H22" s="14">
        <f>SUM(C22:G22)</f>
        <v>44000</v>
      </c>
      <c r="I22" s="14"/>
      <c r="K22" s="7"/>
      <c r="L22" s="7"/>
      <c r="M22" s="7"/>
      <c r="N22" s="7"/>
    </row>
    <row r="23" spans="1:14" ht="15" customHeight="1" x14ac:dyDescent="0.25">
      <c r="A23" s="22"/>
      <c r="B23" s="12"/>
      <c r="C23" s="17"/>
      <c r="D23" s="17"/>
      <c r="E23" s="17"/>
      <c r="F23" s="17"/>
      <c r="G23" s="17"/>
      <c r="K23" s="7"/>
      <c r="L23" s="7"/>
      <c r="M23" s="7"/>
      <c r="N23" s="7"/>
    </row>
    <row r="24" spans="1:14" ht="15" customHeight="1" x14ac:dyDescent="0.3">
      <c r="A24" s="8" t="s">
        <v>35</v>
      </c>
      <c r="B24" s="12"/>
      <c r="C24" s="17"/>
      <c r="D24" s="17"/>
      <c r="E24" s="17"/>
      <c r="F24" s="17"/>
      <c r="G24" s="17"/>
      <c r="K24" s="7"/>
      <c r="L24" s="7"/>
      <c r="M24" s="7"/>
      <c r="N24" s="7"/>
    </row>
    <row r="25" spans="1:14" ht="15" customHeight="1" x14ac:dyDescent="0.3">
      <c r="A25" s="23" t="s">
        <v>59</v>
      </c>
      <c r="B25" s="12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4">
        <f>SUM(C25:G25)</f>
        <v>0</v>
      </c>
      <c r="I25" s="14"/>
      <c r="K25" s="7"/>
      <c r="L25" s="7"/>
      <c r="M25" s="7"/>
      <c r="N25" s="7"/>
    </row>
    <row r="26" spans="1:14" ht="15" customHeight="1" x14ac:dyDescent="0.3">
      <c r="A26" s="23" t="s">
        <v>60</v>
      </c>
      <c r="B26" s="12"/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4">
        <f>SUM(C26:G26)</f>
        <v>0</v>
      </c>
      <c r="I26" s="14"/>
    </row>
    <row r="27" spans="1:14" ht="15" customHeight="1" x14ac:dyDescent="0.3">
      <c r="A27" s="23" t="s">
        <v>61</v>
      </c>
      <c r="B27" s="12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4">
        <f t="shared" ref="H27" si="11">SUM(C27:G27)</f>
        <v>0</v>
      </c>
      <c r="I27" s="14"/>
    </row>
    <row r="28" spans="1:14" ht="15" customHeight="1" x14ac:dyDescent="0.3">
      <c r="A28" s="4"/>
      <c r="B28" s="12"/>
      <c r="C28" s="1"/>
      <c r="D28" s="1"/>
      <c r="E28" s="1"/>
      <c r="F28" s="1"/>
      <c r="G28" s="1"/>
      <c r="H28" s="14"/>
      <c r="I28" s="14"/>
    </row>
    <row r="29" spans="1:14" ht="15" customHeight="1" x14ac:dyDescent="0.3">
      <c r="A29" s="8" t="s">
        <v>36</v>
      </c>
      <c r="B29" s="2"/>
      <c r="C29" s="9">
        <f>SUM(C25:C27)</f>
        <v>0</v>
      </c>
      <c r="D29" s="9">
        <f t="shared" ref="D29:G29" si="12">SUM(D25:D27)</f>
        <v>0</v>
      </c>
      <c r="E29" s="9">
        <f t="shared" si="12"/>
        <v>0</v>
      </c>
      <c r="F29" s="9">
        <f t="shared" si="12"/>
        <v>0</v>
      </c>
      <c r="G29" s="9">
        <f t="shared" si="12"/>
        <v>0</v>
      </c>
      <c r="H29" s="14">
        <f>SUM(C29:G29)</f>
        <v>0</v>
      </c>
      <c r="I29" s="14"/>
    </row>
    <row r="30" spans="1:14" ht="15" customHeight="1" x14ac:dyDescent="0.3">
      <c r="A30" s="8"/>
      <c r="B30" s="2"/>
      <c r="C30" s="9"/>
      <c r="D30" s="9"/>
      <c r="E30" s="9"/>
      <c r="F30" s="9"/>
      <c r="G30" s="9"/>
      <c r="H30" s="14"/>
      <c r="I30" s="14"/>
      <c r="K30" s="7"/>
      <c r="L30" s="7"/>
      <c r="M30" s="7"/>
      <c r="N30" s="7"/>
    </row>
    <row r="31" spans="1:14" ht="15" customHeight="1" x14ac:dyDescent="0.3">
      <c r="A31" s="8" t="s">
        <v>44</v>
      </c>
      <c r="B31" s="2"/>
      <c r="C31" s="9"/>
      <c r="D31" s="9"/>
      <c r="E31" s="9"/>
      <c r="F31" s="9"/>
      <c r="G31" s="9"/>
      <c r="H31" s="14"/>
      <c r="I31" s="14"/>
      <c r="K31" s="7"/>
      <c r="L31" s="7"/>
      <c r="M31" s="7"/>
      <c r="N31" s="7"/>
    </row>
    <row r="32" spans="1:14" ht="15" customHeight="1" x14ac:dyDescent="0.25">
      <c r="A32" s="23" t="s">
        <v>27</v>
      </c>
      <c r="B32" s="2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4">
        <f>SUM(C32:G32)</f>
        <v>0</v>
      </c>
      <c r="I32" s="14"/>
      <c r="K32" s="7"/>
      <c r="L32" s="7"/>
      <c r="M32" s="7"/>
      <c r="N32" s="7"/>
    </row>
    <row r="33" spans="1:14" ht="15" customHeight="1" x14ac:dyDescent="0.25">
      <c r="A33" s="23" t="s">
        <v>28</v>
      </c>
      <c r="B33" s="2"/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4">
        <f>SUM(C33:G33)</f>
        <v>0</v>
      </c>
      <c r="I33" s="14"/>
      <c r="K33" s="7"/>
      <c r="L33" s="7"/>
      <c r="M33" s="7"/>
      <c r="N33" s="7"/>
    </row>
    <row r="34" spans="1:14" ht="15" customHeight="1" x14ac:dyDescent="0.25">
      <c r="A34" s="8"/>
      <c r="B34" s="2"/>
      <c r="C34" s="1"/>
      <c r="D34" s="1"/>
      <c r="E34" s="1"/>
      <c r="F34" s="1"/>
      <c r="G34" s="1"/>
      <c r="H34" s="14"/>
      <c r="I34" s="14"/>
      <c r="K34" s="7"/>
      <c r="L34" s="7"/>
      <c r="M34" s="7"/>
      <c r="N34" s="7"/>
    </row>
    <row r="35" spans="1:14" ht="15" customHeight="1" x14ac:dyDescent="0.25">
      <c r="A35" s="8" t="s">
        <v>43</v>
      </c>
      <c r="B35" s="2"/>
      <c r="C35" s="9">
        <f>SUM(C32:C33)</f>
        <v>0</v>
      </c>
      <c r="D35" s="9">
        <f t="shared" ref="D35:G35" si="13">SUM(D32:D33)</f>
        <v>0</v>
      </c>
      <c r="E35" s="9">
        <f t="shared" si="13"/>
        <v>0</v>
      </c>
      <c r="F35" s="9">
        <f t="shared" si="13"/>
        <v>0</v>
      </c>
      <c r="G35" s="9">
        <f t="shared" si="13"/>
        <v>0</v>
      </c>
      <c r="H35" s="14">
        <f>SUM(C35:G35)</f>
        <v>0</v>
      </c>
      <c r="I35" s="14"/>
      <c r="K35" s="7"/>
      <c r="L35" s="7"/>
      <c r="M35" s="7"/>
      <c r="N35" s="7"/>
    </row>
    <row r="36" spans="1:14" ht="15" customHeight="1" x14ac:dyDescent="0.25">
      <c r="A36" s="8"/>
      <c r="B36" s="2"/>
      <c r="C36" s="9"/>
      <c r="D36" s="9"/>
      <c r="E36" s="9"/>
      <c r="F36" s="9"/>
      <c r="G36" s="9"/>
      <c r="H36" s="14"/>
      <c r="I36" s="14"/>
      <c r="K36" s="7"/>
      <c r="L36" s="7"/>
      <c r="M36" s="7"/>
      <c r="N36" s="7"/>
    </row>
    <row r="37" spans="1:14" ht="15" customHeight="1" x14ac:dyDescent="0.25">
      <c r="A37" s="8" t="s">
        <v>45</v>
      </c>
      <c r="B37" s="2"/>
      <c r="C37" s="9"/>
      <c r="D37" s="9"/>
      <c r="E37" s="9"/>
      <c r="F37" s="9"/>
      <c r="G37" s="9"/>
      <c r="H37" s="14"/>
      <c r="I37" s="14"/>
      <c r="K37" s="7"/>
      <c r="L37" s="7"/>
      <c r="M37" s="7"/>
      <c r="N37" s="7"/>
    </row>
    <row r="38" spans="1:14" ht="15" customHeight="1" x14ac:dyDescent="0.25">
      <c r="A38" s="23" t="s">
        <v>46</v>
      </c>
      <c r="B38" s="2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4">
        <f>SUM(C38:G38)</f>
        <v>0</v>
      </c>
      <c r="I38" s="14"/>
      <c r="K38" s="7"/>
      <c r="L38" s="7"/>
      <c r="M38" s="7"/>
      <c r="N38" s="7"/>
    </row>
    <row r="39" spans="1:14" ht="15" customHeight="1" x14ac:dyDescent="0.25">
      <c r="A39" s="23" t="s">
        <v>47</v>
      </c>
      <c r="B39" s="2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4">
        <f>SUM(C39:G39)</f>
        <v>0</v>
      </c>
      <c r="I39" s="14"/>
      <c r="K39" s="7"/>
      <c r="L39" s="7"/>
      <c r="M39" s="7"/>
      <c r="N39" s="7"/>
    </row>
    <row r="40" spans="1:14" ht="15" customHeight="1" x14ac:dyDescent="0.25">
      <c r="A40" s="23" t="s">
        <v>62</v>
      </c>
      <c r="B40" s="2"/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4">
        <f>SUM(C40:G40)</f>
        <v>0</v>
      </c>
      <c r="I40" s="14"/>
      <c r="K40" s="7"/>
      <c r="L40" s="7"/>
      <c r="M40" s="7"/>
      <c r="N40" s="7"/>
    </row>
    <row r="41" spans="1:14" ht="15" customHeight="1" x14ac:dyDescent="0.25">
      <c r="A41" s="23"/>
      <c r="B41" s="2"/>
      <c r="K41" s="7"/>
      <c r="L41" s="7"/>
      <c r="M41" s="7"/>
      <c r="N41" s="7"/>
    </row>
    <row r="42" spans="1:14" ht="15" customHeight="1" x14ac:dyDescent="0.25">
      <c r="A42" s="8" t="s">
        <v>48</v>
      </c>
      <c r="B42" s="2"/>
      <c r="C42" s="9">
        <f>SUM(C38:C40)</f>
        <v>0</v>
      </c>
      <c r="D42" s="9">
        <f t="shared" ref="D42:G42" si="14">SUM(D38:D40)</f>
        <v>0</v>
      </c>
      <c r="E42" s="9">
        <f t="shared" si="14"/>
        <v>0</v>
      </c>
      <c r="F42" s="9">
        <f t="shared" si="14"/>
        <v>0</v>
      </c>
      <c r="G42" s="9">
        <f t="shared" si="14"/>
        <v>0</v>
      </c>
      <c r="H42" s="14">
        <f>SUM(C42:G42)</f>
        <v>0</v>
      </c>
      <c r="I42" s="14"/>
      <c r="K42" s="7"/>
      <c r="L42" s="7"/>
      <c r="M42" s="7"/>
      <c r="N42" s="7"/>
    </row>
    <row r="43" spans="1:14" ht="15" customHeight="1" x14ac:dyDescent="0.25">
      <c r="A43" s="23"/>
      <c r="B43" s="2"/>
      <c r="C43" s="9"/>
      <c r="D43" s="9"/>
      <c r="E43" s="9"/>
      <c r="F43" s="9"/>
      <c r="G43" s="9"/>
      <c r="H43" s="14"/>
      <c r="I43" s="14"/>
      <c r="K43" s="7"/>
      <c r="L43" s="7"/>
      <c r="M43" s="7"/>
      <c r="N43" s="7"/>
    </row>
    <row r="44" spans="1:14" ht="15" customHeight="1" x14ac:dyDescent="0.25">
      <c r="A44" s="31" t="s">
        <v>24</v>
      </c>
      <c r="B44" s="32"/>
      <c r="C44" s="33">
        <f>C15+C22+C29+C35+C42</f>
        <v>127648.20138888889</v>
      </c>
      <c r="D44" s="33">
        <f t="shared" ref="D44:G44" si="15">D15+D22+D29+D35+D42</f>
        <v>129485.64743055556</v>
      </c>
      <c r="E44" s="33">
        <f t="shared" si="15"/>
        <v>131378.21685347223</v>
      </c>
      <c r="F44" s="33">
        <f t="shared" si="15"/>
        <v>133327.56335907639</v>
      </c>
      <c r="G44" s="33">
        <f t="shared" si="15"/>
        <v>135335.39025984867</v>
      </c>
      <c r="H44" s="34">
        <f>SUM(C44:G44)</f>
        <v>657175.01929184177</v>
      </c>
      <c r="I44" s="34"/>
    </row>
    <row r="45" spans="1:14" s="29" customFormat="1" ht="15" customHeight="1" x14ac:dyDescent="0.25">
      <c r="A45" s="26"/>
      <c r="B45" s="24"/>
      <c r="C45" s="17"/>
      <c r="D45" s="17"/>
      <c r="E45" s="17"/>
      <c r="F45" s="17"/>
      <c r="G45" s="17"/>
      <c r="H45" s="27"/>
      <c r="I45" s="27"/>
      <c r="J45" s="28"/>
      <c r="K45" s="28"/>
      <c r="L45" s="28"/>
      <c r="M45" s="28"/>
      <c r="N45" s="28"/>
    </row>
    <row r="46" spans="1:14" ht="15" customHeight="1" x14ac:dyDescent="0.25">
      <c r="A46" s="35" t="s">
        <v>34</v>
      </c>
      <c r="B46" s="36" t="s">
        <v>76</v>
      </c>
      <c r="C46" s="37">
        <f>0.36*C44</f>
        <v>45953.352500000001</v>
      </c>
      <c r="D46" s="37">
        <f t="shared" ref="D46:G46" si="16">0.36*D44</f>
        <v>46614.833075000002</v>
      </c>
      <c r="E46" s="37">
        <f t="shared" si="16"/>
        <v>47296.158067249999</v>
      </c>
      <c r="F46" s="37">
        <f t="shared" si="16"/>
        <v>47997.922809267497</v>
      </c>
      <c r="G46" s="37">
        <f t="shared" si="16"/>
        <v>48720.74049354552</v>
      </c>
      <c r="H46" s="34">
        <f t="shared" ref="H46" si="17">SUM(C46:G46)</f>
        <v>236583.00694506301</v>
      </c>
      <c r="I46" s="34"/>
    </row>
    <row r="47" spans="1:14" ht="15" customHeight="1" x14ac:dyDescent="0.25">
      <c r="A47" s="8"/>
      <c r="B47" s="12"/>
      <c r="C47" s="17"/>
      <c r="D47" s="17"/>
      <c r="E47" s="17"/>
      <c r="F47" s="17"/>
      <c r="G47" s="17"/>
      <c r="H47" s="14"/>
      <c r="I47" s="14"/>
    </row>
    <row r="48" spans="1:14" ht="15" customHeight="1" x14ac:dyDescent="0.25">
      <c r="A48" s="8" t="s">
        <v>49</v>
      </c>
      <c r="B48" s="12"/>
      <c r="C48" s="17"/>
      <c r="D48" s="17"/>
      <c r="E48" s="17"/>
      <c r="F48" s="17"/>
      <c r="G48" s="17"/>
      <c r="K48" s="7"/>
      <c r="L48" s="7"/>
      <c r="M48" s="7"/>
      <c r="N48" s="7"/>
    </row>
    <row r="49" spans="1:14" ht="15" customHeight="1" x14ac:dyDescent="0.25">
      <c r="A49" s="23" t="s">
        <v>27</v>
      </c>
      <c r="B49" s="12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4">
        <f>SUM(C49:G49)</f>
        <v>0</v>
      </c>
      <c r="I49" s="14"/>
      <c r="K49" s="7"/>
      <c r="L49" s="7"/>
      <c r="M49" s="7"/>
      <c r="N49" s="7"/>
    </row>
    <row r="50" spans="1:14" ht="15" customHeight="1" x14ac:dyDescent="0.25">
      <c r="A50" s="23" t="s">
        <v>28</v>
      </c>
      <c r="B50" s="12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4">
        <f>SUM(C50:G50)</f>
        <v>0</v>
      </c>
      <c r="I50" s="14"/>
    </row>
    <row r="51" spans="1:14" ht="15" customHeight="1" x14ac:dyDescent="0.25">
      <c r="A51" s="4"/>
      <c r="B51" s="12"/>
      <c r="C51" s="17"/>
      <c r="D51" s="17"/>
      <c r="E51" s="17"/>
      <c r="F51" s="17"/>
      <c r="G51" s="17"/>
      <c r="H51" s="10"/>
      <c r="I51" s="10"/>
    </row>
    <row r="52" spans="1:14" s="10" customFormat="1" ht="15" customHeight="1" x14ac:dyDescent="0.25">
      <c r="A52" s="8" t="s">
        <v>26</v>
      </c>
      <c r="B52" s="2"/>
      <c r="C52" s="9">
        <f>SUM(C49:C50)</f>
        <v>0</v>
      </c>
      <c r="D52" s="9">
        <f t="shared" ref="D52:G52" si="18">SUM(D49:D50)</f>
        <v>0</v>
      </c>
      <c r="E52" s="9">
        <f t="shared" si="18"/>
        <v>0</v>
      </c>
      <c r="F52" s="9">
        <f t="shared" si="18"/>
        <v>0</v>
      </c>
      <c r="G52" s="9">
        <f t="shared" si="18"/>
        <v>0</v>
      </c>
      <c r="H52" s="14">
        <f>SUM(C52:G52)</f>
        <v>0</v>
      </c>
      <c r="I52" s="14"/>
      <c r="J52" s="11"/>
      <c r="K52" s="11"/>
      <c r="L52" s="11"/>
      <c r="M52" s="11"/>
      <c r="N52" s="11"/>
    </row>
    <row r="53" spans="1:14" s="10" customFormat="1" ht="15" customHeight="1" x14ac:dyDescent="0.25">
      <c r="A53" s="8"/>
      <c r="B53" s="2"/>
      <c r="C53" s="9"/>
      <c r="D53" s="9"/>
      <c r="E53" s="9"/>
      <c r="F53" s="9"/>
      <c r="G53" s="9"/>
      <c r="H53" s="14"/>
      <c r="I53" s="14"/>
      <c r="J53" s="11"/>
      <c r="K53" s="11"/>
      <c r="L53" s="11"/>
      <c r="M53" s="11"/>
      <c r="N53" s="11"/>
    </row>
    <row r="54" spans="1:14" s="10" customFormat="1" ht="15" customHeight="1" x14ac:dyDescent="0.25">
      <c r="A54" s="8" t="s">
        <v>15</v>
      </c>
      <c r="B54" s="2"/>
      <c r="C54" s="9"/>
      <c r="D54" s="9"/>
      <c r="E54" s="9"/>
      <c r="F54" s="9"/>
      <c r="G54" s="9"/>
      <c r="H54" s="14"/>
      <c r="I54" s="14"/>
      <c r="J54" s="11"/>
      <c r="K54" s="11"/>
      <c r="L54" s="11"/>
      <c r="M54" s="11"/>
      <c r="N54" s="11"/>
    </row>
    <row r="55" spans="1:14" s="10" customFormat="1" ht="15" customHeight="1" x14ac:dyDescent="0.25">
      <c r="A55" s="23" t="s">
        <v>37</v>
      </c>
      <c r="B55" s="2"/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4">
        <f t="shared" ref="H55:H57" si="19">SUM(C55:G55)</f>
        <v>0</v>
      </c>
      <c r="I55" s="14"/>
      <c r="J55" s="11"/>
      <c r="K55" s="11"/>
      <c r="L55" s="11"/>
      <c r="M55" s="11"/>
      <c r="N55" s="11"/>
    </row>
    <row r="56" spans="1:14" s="10" customFormat="1" ht="15" customHeight="1" x14ac:dyDescent="0.25">
      <c r="A56" s="23" t="s">
        <v>38</v>
      </c>
      <c r="B56" s="2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4">
        <f t="shared" si="19"/>
        <v>0</v>
      </c>
      <c r="I56" s="14"/>
      <c r="J56" s="11"/>
      <c r="K56" s="11"/>
      <c r="L56" s="11"/>
      <c r="M56" s="11"/>
      <c r="N56" s="11"/>
    </row>
    <row r="57" spans="1:14" s="10" customFormat="1" ht="15" customHeight="1" x14ac:dyDescent="0.25">
      <c r="A57" s="23" t="s">
        <v>39</v>
      </c>
      <c r="B57" s="2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4">
        <f t="shared" si="19"/>
        <v>0</v>
      </c>
      <c r="I57" s="14"/>
      <c r="J57" s="11"/>
      <c r="K57" s="11"/>
      <c r="L57" s="11"/>
      <c r="M57" s="11"/>
      <c r="N57" s="11"/>
    </row>
    <row r="58" spans="1:14" s="10" customFormat="1" ht="15" customHeight="1" x14ac:dyDescent="0.25">
      <c r="A58" s="8"/>
      <c r="B58" s="2"/>
      <c r="C58" s="17"/>
      <c r="D58" s="17"/>
      <c r="E58" s="17"/>
      <c r="F58" s="17"/>
      <c r="G58" s="17"/>
      <c r="J58" s="11"/>
      <c r="K58" s="11"/>
      <c r="L58" s="11"/>
      <c r="M58" s="11"/>
      <c r="N58" s="11"/>
    </row>
    <row r="59" spans="1:14" s="10" customFormat="1" ht="15" customHeight="1" x14ac:dyDescent="0.25">
      <c r="A59" s="8" t="s">
        <v>17</v>
      </c>
      <c r="B59" s="2"/>
      <c r="C59" s="9">
        <f>SUM(C55:C57)</f>
        <v>0</v>
      </c>
      <c r="D59" s="9">
        <f t="shared" ref="D59:G59" si="20">SUM(D55:D57)</f>
        <v>0</v>
      </c>
      <c r="E59" s="9">
        <f t="shared" si="20"/>
        <v>0</v>
      </c>
      <c r="F59" s="9">
        <f t="shared" si="20"/>
        <v>0</v>
      </c>
      <c r="G59" s="9">
        <f t="shared" si="20"/>
        <v>0</v>
      </c>
      <c r="H59" s="14">
        <f>SUM(C59:G59)</f>
        <v>0</v>
      </c>
      <c r="I59" s="14"/>
      <c r="J59" s="11"/>
      <c r="K59" s="11"/>
      <c r="L59" s="11"/>
      <c r="M59" s="11"/>
      <c r="N59" s="11"/>
    </row>
    <row r="60" spans="1:14" s="10" customFormat="1" ht="15" customHeight="1" x14ac:dyDescent="0.25">
      <c r="A60" s="23"/>
      <c r="B60" s="12"/>
      <c r="C60" s="17"/>
      <c r="D60" s="17"/>
      <c r="E60" s="17"/>
      <c r="F60" s="17"/>
      <c r="G60" s="17"/>
      <c r="H60" s="7"/>
      <c r="I60" s="7"/>
      <c r="J60" s="11"/>
      <c r="K60" s="11"/>
      <c r="L60" s="11"/>
      <c r="M60" s="11"/>
      <c r="N60" s="11"/>
    </row>
    <row r="61" spans="1:14" ht="15" customHeight="1" x14ac:dyDescent="0.25">
      <c r="A61" s="8" t="s">
        <v>8</v>
      </c>
      <c r="B61" s="12"/>
      <c r="C61" s="17"/>
      <c r="D61" s="17"/>
      <c r="E61" s="17"/>
      <c r="F61" s="17"/>
      <c r="G61" s="17"/>
      <c r="K61" s="7"/>
      <c r="L61" s="7"/>
      <c r="M61" s="7"/>
      <c r="N61" s="7"/>
    </row>
    <row r="62" spans="1:14" ht="15" customHeight="1" x14ac:dyDescent="0.25">
      <c r="A62" s="12" t="s">
        <v>19</v>
      </c>
      <c r="B62" s="12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4">
        <f t="shared" ref="H62:H65" si="21">SUM(C62:G62)</f>
        <v>0</v>
      </c>
      <c r="I62" s="14"/>
      <c r="K62" s="7"/>
      <c r="L62" s="7"/>
      <c r="M62" s="7"/>
      <c r="N62" s="7"/>
    </row>
    <row r="63" spans="1:14" ht="15" customHeight="1" x14ac:dyDescent="0.25">
      <c r="A63" s="12" t="s">
        <v>20</v>
      </c>
      <c r="B63" s="12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4">
        <f t="shared" si="21"/>
        <v>0</v>
      </c>
      <c r="I63" s="14"/>
      <c r="K63" s="7"/>
      <c r="L63" s="7"/>
      <c r="M63" s="7"/>
      <c r="N63" s="7"/>
    </row>
    <row r="64" spans="1:14" ht="15" customHeight="1" x14ac:dyDescent="0.25">
      <c r="A64" s="12"/>
      <c r="B64" s="12"/>
      <c r="C64" s="1"/>
      <c r="D64" s="1"/>
      <c r="E64" s="1"/>
      <c r="F64" s="1"/>
      <c r="G64" s="1"/>
      <c r="H64" s="14"/>
      <c r="I64" s="14"/>
      <c r="K64" s="7"/>
      <c r="L64" s="7"/>
      <c r="M64" s="7"/>
      <c r="N64" s="7"/>
    </row>
    <row r="65" spans="1:14" ht="15" customHeight="1" x14ac:dyDescent="0.25">
      <c r="A65" s="20" t="s">
        <v>14</v>
      </c>
      <c r="B65" s="12"/>
      <c r="C65" s="9">
        <f>SUM(C62:C63)</f>
        <v>0</v>
      </c>
      <c r="D65" s="9">
        <f t="shared" ref="D65:G65" si="22">SUM(D62:D63)</f>
        <v>0</v>
      </c>
      <c r="E65" s="9">
        <f t="shared" si="22"/>
        <v>0</v>
      </c>
      <c r="F65" s="9">
        <f t="shared" si="22"/>
        <v>0</v>
      </c>
      <c r="G65" s="9">
        <f t="shared" si="22"/>
        <v>0</v>
      </c>
      <c r="H65" s="14">
        <f t="shared" si="21"/>
        <v>0</v>
      </c>
      <c r="I65" s="14"/>
      <c r="K65" s="7"/>
      <c r="L65" s="7"/>
      <c r="M65" s="7"/>
      <c r="N65" s="7"/>
    </row>
    <row r="66" spans="1:14" ht="15" customHeight="1" x14ac:dyDescent="0.25">
      <c r="A66" s="4"/>
      <c r="B66" s="12"/>
      <c r="C66" s="17"/>
      <c r="D66" s="17"/>
      <c r="E66" s="17"/>
      <c r="F66" s="17"/>
      <c r="G66" s="17"/>
      <c r="K66" s="7"/>
      <c r="L66" s="7"/>
      <c r="M66" s="7"/>
      <c r="N66" s="7"/>
    </row>
    <row r="67" spans="1:14" ht="15" customHeight="1" x14ac:dyDescent="0.25">
      <c r="A67" s="8" t="s">
        <v>50</v>
      </c>
      <c r="B67" s="12"/>
      <c r="C67" s="17"/>
      <c r="D67" s="17"/>
      <c r="E67" s="17"/>
      <c r="F67" s="17"/>
      <c r="G67" s="17"/>
      <c r="K67" s="7"/>
      <c r="L67" s="7"/>
      <c r="M67" s="7"/>
      <c r="N67" s="7"/>
    </row>
    <row r="68" spans="1:14" x14ac:dyDescent="0.25">
      <c r="A68" s="24" t="s">
        <v>52</v>
      </c>
      <c r="B68" s="12"/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4">
        <f t="shared" ref="H68:H69" si="23">SUM(C68:G68)</f>
        <v>0</v>
      </c>
      <c r="I68" s="14"/>
      <c r="K68" s="7"/>
      <c r="L68" s="7"/>
      <c r="M68" s="7"/>
      <c r="N68" s="7"/>
    </row>
    <row r="69" spans="1:14" x14ac:dyDescent="0.25">
      <c r="A69" s="24" t="s">
        <v>53</v>
      </c>
      <c r="B69" s="12"/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4">
        <f t="shared" si="23"/>
        <v>0</v>
      </c>
      <c r="I69" s="14"/>
      <c r="K69" s="7"/>
      <c r="L69" s="7"/>
      <c r="M69" s="7"/>
      <c r="N69" s="7"/>
    </row>
    <row r="70" spans="1:14" x14ac:dyDescent="0.25">
      <c r="A70" s="12"/>
      <c r="B70" s="12"/>
      <c r="C70" s="1"/>
      <c r="D70" s="1"/>
      <c r="E70" s="1"/>
      <c r="F70" s="1"/>
      <c r="G70" s="1"/>
      <c r="H70" s="14"/>
      <c r="I70" s="14"/>
      <c r="K70" s="7"/>
      <c r="L70" s="7"/>
      <c r="M70" s="7"/>
      <c r="N70" s="7"/>
    </row>
    <row r="71" spans="1:14" x14ac:dyDescent="0.25">
      <c r="A71" s="20" t="s">
        <v>51</v>
      </c>
      <c r="B71" s="12"/>
      <c r="C71" s="9">
        <f>SUM(C68:C69)</f>
        <v>0</v>
      </c>
      <c r="D71" s="9">
        <f t="shared" ref="D71:G71" si="24">SUM(D68:D69)</f>
        <v>0</v>
      </c>
      <c r="E71" s="9">
        <f t="shared" si="24"/>
        <v>0</v>
      </c>
      <c r="F71" s="9">
        <f t="shared" si="24"/>
        <v>0</v>
      </c>
      <c r="G71" s="9">
        <f t="shared" si="24"/>
        <v>0</v>
      </c>
      <c r="H71" s="14">
        <f t="shared" ref="H71" si="25">SUM(C71:G71)</f>
        <v>0</v>
      </c>
      <c r="I71" s="14"/>
      <c r="K71" s="7"/>
      <c r="L71" s="7"/>
      <c r="M71" s="7"/>
      <c r="N71" s="7"/>
    </row>
    <row r="72" spans="1:14" x14ac:dyDescent="0.25">
      <c r="A72" s="12"/>
      <c r="B72" s="12"/>
      <c r="C72" s="1"/>
      <c r="D72" s="1"/>
      <c r="E72" s="1"/>
      <c r="F72" s="1"/>
      <c r="G72" s="1"/>
      <c r="H72" s="14"/>
      <c r="I72" s="14"/>
      <c r="K72" s="7"/>
      <c r="L72" s="7"/>
      <c r="M72" s="7"/>
      <c r="N72" s="7"/>
    </row>
    <row r="73" spans="1:14" x14ac:dyDescent="0.25">
      <c r="A73" s="2" t="s">
        <v>54</v>
      </c>
      <c r="B73" s="12"/>
      <c r="C73" s="1"/>
      <c r="D73" s="1"/>
      <c r="E73" s="1"/>
      <c r="F73" s="1"/>
      <c r="G73" s="1"/>
      <c r="H73" s="14"/>
      <c r="I73" s="14"/>
      <c r="K73" s="7"/>
      <c r="L73" s="7"/>
      <c r="M73" s="7"/>
      <c r="N73" s="7"/>
    </row>
    <row r="74" spans="1:14" ht="30" x14ac:dyDescent="0.25">
      <c r="A74" s="24" t="s">
        <v>52</v>
      </c>
      <c r="B74" s="12" t="s">
        <v>55</v>
      </c>
      <c r="C74" s="1">
        <f>C68*0.36</f>
        <v>0</v>
      </c>
      <c r="D74" s="1">
        <f>(25000-C68)*0.36</f>
        <v>9000</v>
      </c>
      <c r="E74" s="1">
        <v>0</v>
      </c>
      <c r="F74" s="1">
        <v>0</v>
      </c>
      <c r="G74" s="1">
        <v>0</v>
      </c>
      <c r="H74" s="14">
        <f t="shared" ref="H74:H75" si="26">SUM(C74:G74)</f>
        <v>9000</v>
      </c>
      <c r="I74" s="14"/>
      <c r="K74" s="7"/>
      <c r="L74" s="7"/>
      <c r="M74" s="7"/>
      <c r="N74" s="7"/>
    </row>
    <row r="75" spans="1:14" ht="30" x14ac:dyDescent="0.25">
      <c r="A75" s="24" t="s">
        <v>53</v>
      </c>
      <c r="B75" s="12" t="s">
        <v>55</v>
      </c>
      <c r="C75" s="1">
        <f>C69*0.36</f>
        <v>0</v>
      </c>
      <c r="D75" s="1">
        <f>(25000-C69)*0.36</f>
        <v>9000</v>
      </c>
      <c r="E75" s="1">
        <v>0</v>
      </c>
      <c r="F75" s="1">
        <v>0</v>
      </c>
      <c r="G75" s="1">
        <v>0</v>
      </c>
      <c r="H75" s="14">
        <f t="shared" si="26"/>
        <v>9000</v>
      </c>
      <c r="I75" s="14"/>
      <c r="K75" s="7"/>
      <c r="L75" s="7"/>
      <c r="M75" s="7"/>
      <c r="N75" s="7"/>
    </row>
    <row r="76" spans="1:14" x14ac:dyDescent="0.25">
      <c r="A76" s="2"/>
      <c r="B76" s="12"/>
      <c r="C76" s="1"/>
      <c r="D76" s="1"/>
      <c r="E76" s="1"/>
      <c r="F76" s="1"/>
      <c r="G76" s="1"/>
      <c r="H76" s="14"/>
      <c r="I76" s="14"/>
      <c r="K76" s="7"/>
      <c r="L76" s="7"/>
      <c r="M76" s="7"/>
      <c r="N76" s="7"/>
    </row>
    <row r="77" spans="1:14" x14ac:dyDescent="0.25">
      <c r="A77" s="2" t="s">
        <v>56</v>
      </c>
      <c r="C77" s="9">
        <f>SUM(C74:C75)</f>
        <v>0</v>
      </c>
      <c r="D77" s="9">
        <f>SUM(D74:D75)</f>
        <v>18000</v>
      </c>
      <c r="E77" s="9">
        <f t="shared" ref="E77:G77" si="27">SUM(E74:E75)</f>
        <v>0</v>
      </c>
      <c r="F77" s="9">
        <f t="shared" si="27"/>
        <v>0</v>
      </c>
      <c r="G77" s="9">
        <f t="shared" si="27"/>
        <v>0</v>
      </c>
      <c r="H77" s="14">
        <f t="shared" ref="H77" si="28">SUM(C77:G77)</f>
        <v>18000</v>
      </c>
      <c r="I77" s="14"/>
    </row>
    <row r="78" spans="1:14" x14ac:dyDescent="0.25">
      <c r="A78" s="20"/>
      <c r="B78" s="12"/>
      <c r="C78" s="9"/>
      <c r="D78" s="9"/>
      <c r="E78" s="9"/>
      <c r="F78" s="9"/>
      <c r="G78" s="9"/>
    </row>
    <row r="79" spans="1:14" x14ac:dyDescent="0.25">
      <c r="A79" s="35" t="s">
        <v>13</v>
      </c>
      <c r="B79" s="32"/>
      <c r="C79" s="33">
        <f>C44+C46+C52+C59+C65+C71+C77</f>
        <v>173601.55388888888</v>
      </c>
      <c r="D79" s="33">
        <f t="shared" ref="D79:G79" si="29">D44+D46+D52+D59+D65+D71+D77</f>
        <v>194100.48050555558</v>
      </c>
      <c r="E79" s="33">
        <f t="shared" si="29"/>
        <v>178674.37492072221</v>
      </c>
      <c r="F79" s="33">
        <f t="shared" si="29"/>
        <v>181325.48616834389</v>
      </c>
      <c r="G79" s="33">
        <f t="shared" si="29"/>
        <v>184056.13075339419</v>
      </c>
      <c r="H79" s="34">
        <f>SUM(C79:G79)</f>
        <v>911758.02623690479</v>
      </c>
      <c r="I79" s="34"/>
    </row>
    <row r="80" spans="1:14" x14ac:dyDescent="0.25">
      <c r="A80" s="8"/>
      <c r="B80" s="24"/>
      <c r="C80" s="17"/>
      <c r="D80" s="17"/>
      <c r="E80" s="17"/>
      <c r="F80" s="17"/>
      <c r="G80" s="17"/>
      <c r="H80" s="14"/>
      <c r="I80" s="14"/>
    </row>
    <row r="81" spans="1:14" x14ac:dyDescent="0.25">
      <c r="A81" s="8"/>
      <c r="B81" s="2"/>
      <c r="C81" s="9"/>
      <c r="D81" s="9"/>
      <c r="E81" s="9"/>
      <c r="F81" s="9"/>
      <c r="G81" s="9"/>
      <c r="H81" s="14"/>
      <c r="I81" s="14"/>
      <c r="J81" s="21"/>
    </row>
    <row r="82" spans="1:14" x14ac:dyDescent="0.25">
      <c r="A82" s="4"/>
      <c r="B82" s="12"/>
      <c r="C82" s="17"/>
      <c r="D82" s="17"/>
      <c r="E82" s="17"/>
      <c r="F82" s="17"/>
      <c r="G82" s="17"/>
    </row>
    <row r="83" spans="1:14" s="10" customFormat="1" x14ac:dyDescent="0.25">
      <c r="A83" s="8"/>
      <c r="B83" s="12"/>
      <c r="C83" s="17"/>
      <c r="D83" s="17"/>
      <c r="E83" s="17"/>
      <c r="F83" s="17"/>
      <c r="G83" s="17"/>
      <c r="H83" s="7"/>
      <c r="I83" s="7"/>
      <c r="J83" s="11"/>
      <c r="K83" s="11"/>
      <c r="L83" s="11"/>
      <c r="M83" s="11"/>
      <c r="N83" s="11"/>
    </row>
    <row r="84" spans="1:14" x14ac:dyDescent="0.25">
      <c r="A84" s="4"/>
      <c r="B84" s="12"/>
      <c r="C84" s="17"/>
      <c r="D84" s="17"/>
      <c r="E84" s="17"/>
      <c r="F84" s="17"/>
      <c r="G84" s="17"/>
    </row>
    <row r="85" spans="1:14" x14ac:dyDescent="0.25">
      <c r="A85" s="4"/>
      <c r="B85" s="12"/>
      <c r="C85" s="17"/>
      <c r="D85" s="17"/>
      <c r="E85" s="17"/>
      <c r="F85" s="17"/>
      <c r="G85" s="17"/>
    </row>
    <row r="86" spans="1:14" x14ac:dyDescent="0.25">
      <c r="A86" s="4"/>
      <c r="B86" s="12"/>
      <c r="C86" s="17"/>
      <c r="D86" s="17"/>
      <c r="E86" s="17"/>
      <c r="F86" s="17"/>
      <c r="G86" s="17"/>
    </row>
    <row r="87" spans="1:14" x14ac:dyDescent="0.25">
      <c r="A87" s="4"/>
      <c r="B87" s="12"/>
      <c r="C87" s="9"/>
      <c r="D87" s="9"/>
      <c r="E87" s="9"/>
      <c r="F87" s="9"/>
      <c r="G87" s="9"/>
    </row>
    <row r="88" spans="1:14" x14ac:dyDescent="0.25">
      <c r="A88" s="4"/>
      <c r="B88" s="7"/>
      <c r="C88" s="7"/>
      <c r="D88" s="7"/>
      <c r="E88" s="7"/>
      <c r="F88" s="7"/>
      <c r="G88" s="7"/>
    </row>
    <row r="89" spans="1:14" x14ac:dyDescent="0.25">
      <c r="A89" s="4"/>
      <c r="B89" s="7"/>
      <c r="C89" s="7"/>
      <c r="D89" s="7"/>
      <c r="E89" s="7"/>
      <c r="F89" s="7"/>
      <c r="G89" s="7"/>
    </row>
    <row r="90" spans="1:14" x14ac:dyDescent="0.25">
      <c r="B90" s="7"/>
      <c r="C90" s="7"/>
      <c r="D90" s="7"/>
      <c r="E90" s="7"/>
      <c r="F90" s="7"/>
      <c r="G90" s="7"/>
    </row>
    <row r="91" spans="1:14" x14ac:dyDescent="0.25">
      <c r="B91" s="7"/>
      <c r="C91" s="7"/>
      <c r="D91" s="7"/>
      <c r="E91" s="7"/>
      <c r="F91" s="7"/>
      <c r="G91" s="7"/>
    </row>
    <row r="92" spans="1:14" x14ac:dyDescent="0.25">
      <c r="B92" s="7"/>
      <c r="C92" s="7"/>
      <c r="D92" s="7"/>
      <c r="E92" s="7"/>
      <c r="F92" s="7"/>
      <c r="G92" s="7"/>
    </row>
    <row r="93" spans="1:14" x14ac:dyDescent="0.25">
      <c r="B93" s="7"/>
      <c r="C93" s="7"/>
      <c r="D93" s="7"/>
      <c r="E93" s="7"/>
      <c r="F93" s="7"/>
      <c r="G93" s="7"/>
    </row>
    <row r="96" spans="1:14" x14ac:dyDescent="0.25">
      <c r="J96" s="7"/>
      <c r="K96" s="7"/>
      <c r="L96" s="7"/>
      <c r="M96" s="7"/>
      <c r="N96" s="7"/>
    </row>
    <row r="97" s="7" customFormat="1" x14ac:dyDescent="0.25"/>
    <row r="98" s="7" customFormat="1" x14ac:dyDescent="0.25"/>
    <row r="99" s="7" customFormat="1" x14ac:dyDescent="0.25"/>
    <row r="100" s="7" customFormat="1" x14ac:dyDescent="0.25"/>
  </sheetData>
  <mergeCells count="1">
    <mergeCell ref="K2:N2"/>
  </mergeCells>
  <printOptions gridLines="1"/>
  <pageMargins left="0.7" right="0.7" top="0.75" bottom="0.75" header="0.3" footer="0.3"/>
  <pageSetup scale="39" orientation="portrait" r:id="rId1"/>
  <headerFooter>
    <oddHeader>&amp;C&amp;"-,Bold"BUDGET JUSTIFICATION</oddHeader>
    <oddFooter>&amp;RPage &amp;P</oddFooter>
  </headerFooter>
  <colBreaks count="1" manualBreakCount="1">
    <brk id="15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Normal="100" workbookViewId="0">
      <selection activeCell="O3" sqref="O3"/>
    </sheetView>
  </sheetViews>
  <sheetFormatPr defaultColWidth="8.85546875" defaultRowHeight="15" x14ac:dyDescent="0.25"/>
  <cols>
    <col min="1" max="1" width="40.28515625" style="7" bestFit="1" customWidth="1"/>
    <col min="2" max="2" width="31.5703125" style="30" customWidth="1"/>
    <col min="3" max="3" width="13.7109375" style="25" customWidth="1"/>
    <col min="4" max="4" width="10.7109375" style="25" customWidth="1"/>
    <col min="5" max="7" width="10.85546875" style="25" customWidth="1"/>
    <col min="8" max="8" width="10.5703125" style="7" bestFit="1" customWidth="1"/>
    <col min="9" max="9" width="4.140625" style="7" customWidth="1"/>
    <col min="10" max="10" width="35.42578125" style="6" bestFit="1" customWidth="1"/>
    <col min="11" max="11" width="12.5703125" style="6" bestFit="1" customWidth="1"/>
    <col min="12" max="12" width="7.7109375" style="6" bestFit="1" customWidth="1"/>
    <col min="13" max="14" width="8.85546875" style="6"/>
    <col min="15" max="16384" width="8.85546875" style="7"/>
  </cols>
  <sheetData>
    <row r="1" spans="1:15" x14ac:dyDescent="0.25">
      <c r="A1" s="4"/>
      <c r="B1" s="3" t="s">
        <v>57</v>
      </c>
      <c r="C1" s="5" t="s">
        <v>3</v>
      </c>
      <c r="D1" s="5" t="s">
        <v>4</v>
      </c>
      <c r="E1" s="5" t="s">
        <v>5</v>
      </c>
      <c r="F1" s="5" t="s">
        <v>21</v>
      </c>
      <c r="G1" s="5" t="s">
        <v>25</v>
      </c>
      <c r="H1" s="5" t="s">
        <v>23</v>
      </c>
      <c r="I1" s="5"/>
    </row>
    <row r="2" spans="1:15" s="10" customFormat="1" ht="14.45" customHeight="1" x14ac:dyDescent="0.25">
      <c r="A2" s="8" t="s">
        <v>1</v>
      </c>
      <c r="B2" s="2"/>
      <c r="C2" s="9"/>
      <c r="D2" s="9"/>
      <c r="E2" s="9"/>
      <c r="F2" s="9"/>
      <c r="G2" s="9"/>
      <c r="J2" s="41"/>
      <c r="K2" s="42" t="s">
        <v>0</v>
      </c>
      <c r="L2" s="42"/>
      <c r="M2" s="42"/>
      <c r="N2" s="42"/>
    </row>
    <row r="3" spans="1:15" s="10" customFormat="1" ht="14.45" customHeight="1" x14ac:dyDescent="0.25">
      <c r="A3" s="8" t="s">
        <v>16</v>
      </c>
      <c r="B3" s="2"/>
      <c r="C3" s="9"/>
      <c r="D3" s="9"/>
      <c r="E3" s="9"/>
      <c r="F3" s="9"/>
      <c r="G3" s="9"/>
      <c r="J3" s="41" t="s">
        <v>88</v>
      </c>
      <c r="K3" s="41">
        <v>2017</v>
      </c>
      <c r="L3" s="41">
        <v>2018</v>
      </c>
      <c r="M3" s="41">
        <v>2019</v>
      </c>
      <c r="N3" s="41">
        <v>2020</v>
      </c>
      <c r="O3" s="41">
        <v>2021</v>
      </c>
    </row>
    <row r="4" spans="1:15" ht="14.45" customHeight="1" x14ac:dyDescent="0.25">
      <c r="A4" s="4" t="s">
        <v>40</v>
      </c>
      <c r="B4" s="12" t="s">
        <v>0</v>
      </c>
      <c r="C4" s="13">
        <f>K4</f>
        <v>8263.8888888888887</v>
      </c>
      <c r="D4" s="13">
        <f>L4</f>
        <v>8511.8055555555547</v>
      </c>
      <c r="E4" s="13">
        <f>M4</f>
        <v>8767.1597222222208</v>
      </c>
      <c r="F4" s="13">
        <f>N4</f>
        <v>9030.1745138888873</v>
      </c>
      <c r="G4" s="13">
        <f>O4</f>
        <v>9301.0797493055543</v>
      </c>
      <c r="H4" s="14">
        <f>SUM(C4:G4)</f>
        <v>43874.108429861109</v>
      </c>
      <c r="I4" s="14"/>
      <c r="J4" s="15" t="s">
        <v>42</v>
      </c>
      <c r="K4" s="16">
        <f>74375/9</f>
        <v>8263.8888888888887</v>
      </c>
      <c r="L4" s="16">
        <f>(K4*0.03)+K4</f>
        <v>8511.8055555555547</v>
      </c>
      <c r="M4" s="16">
        <f t="shared" ref="M4:O4" si="0">(L4*0.03)+L4</f>
        <v>8767.1597222222208</v>
      </c>
      <c r="N4" s="16">
        <f t="shared" si="0"/>
        <v>9030.1745138888873</v>
      </c>
      <c r="O4" s="16">
        <f t="shared" si="0"/>
        <v>9301.0797493055543</v>
      </c>
    </row>
    <row r="5" spans="1:15" x14ac:dyDescent="0.25">
      <c r="A5" s="4" t="s">
        <v>10</v>
      </c>
      <c r="B5" s="12" t="s">
        <v>2</v>
      </c>
      <c r="C5" s="17">
        <v>35000</v>
      </c>
      <c r="D5" s="17">
        <f>C5+(C5*0.03)</f>
        <v>36050</v>
      </c>
      <c r="E5" s="17">
        <f t="shared" ref="E5:G5" si="1">D5+(D5*0.03)</f>
        <v>37131.5</v>
      </c>
      <c r="F5" s="17">
        <f t="shared" si="1"/>
        <v>38245.445</v>
      </c>
      <c r="G5" s="17">
        <f t="shared" si="1"/>
        <v>39392.808349999999</v>
      </c>
      <c r="H5" s="14">
        <f t="shared" ref="H5:H7" si="2">SUM(C5:G5)</f>
        <v>185819.75335000001</v>
      </c>
      <c r="I5" s="14"/>
      <c r="J5" s="11"/>
      <c r="K5" s="18"/>
      <c r="L5" s="10"/>
      <c r="M5" s="10"/>
      <c r="N5" s="10"/>
      <c r="O5" s="10"/>
    </row>
    <row r="6" spans="1:15" ht="28.9" x14ac:dyDescent="0.3">
      <c r="A6" s="4" t="s">
        <v>33</v>
      </c>
      <c r="B6" s="12" t="s">
        <v>32</v>
      </c>
      <c r="C6" s="17">
        <f>2*12*20*48</f>
        <v>23040</v>
      </c>
      <c r="D6" s="17">
        <f t="shared" ref="D6:G6" si="3">2*12*20*48</f>
        <v>23040</v>
      </c>
      <c r="E6" s="17">
        <f t="shared" si="3"/>
        <v>23040</v>
      </c>
      <c r="F6" s="17">
        <f t="shared" si="3"/>
        <v>23040</v>
      </c>
      <c r="G6" s="17">
        <f t="shared" si="3"/>
        <v>23040</v>
      </c>
      <c r="H6" s="14">
        <f t="shared" si="2"/>
        <v>115200</v>
      </c>
      <c r="I6" s="14"/>
      <c r="J6" s="11"/>
      <c r="K6" s="18"/>
      <c r="L6" s="10"/>
      <c r="M6" s="10"/>
      <c r="N6" s="10"/>
      <c r="O6" s="10"/>
    </row>
    <row r="7" spans="1:15" ht="36" customHeight="1" x14ac:dyDescent="0.3">
      <c r="A7" s="12" t="s">
        <v>31</v>
      </c>
      <c r="B7" s="12" t="s">
        <v>30</v>
      </c>
      <c r="C7" s="17">
        <f>6*9*20*32</f>
        <v>34560</v>
      </c>
      <c r="D7" s="17">
        <f t="shared" ref="D7:G7" si="4">6*9*20*32</f>
        <v>34560</v>
      </c>
      <c r="E7" s="17">
        <f t="shared" si="4"/>
        <v>34560</v>
      </c>
      <c r="F7" s="17">
        <f t="shared" si="4"/>
        <v>34560</v>
      </c>
      <c r="G7" s="17">
        <f t="shared" si="4"/>
        <v>34560</v>
      </c>
      <c r="H7" s="14">
        <f t="shared" si="2"/>
        <v>172800</v>
      </c>
      <c r="I7" s="14"/>
      <c r="J7" s="11"/>
      <c r="K7" s="11"/>
      <c r="L7" s="11"/>
      <c r="M7" s="11"/>
      <c r="N7" s="11"/>
      <c r="O7" s="11"/>
    </row>
    <row r="8" spans="1:15" x14ac:dyDescent="0.25">
      <c r="A8" s="4"/>
      <c r="B8" s="12"/>
      <c r="C8" s="17"/>
      <c r="D8" s="17"/>
      <c r="E8" s="17"/>
      <c r="F8" s="17"/>
      <c r="G8" s="17"/>
      <c r="H8" s="14"/>
      <c r="I8" s="14"/>
      <c r="J8" s="40"/>
      <c r="O8" s="6"/>
    </row>
    <row r="9" spans="1:15" ht="14.45" x14ac:dyDescent="0.3">
      <c r="A9" s="8" t="s">
        <v>6</v>
      </c>
      <c r="B9" s="12"/>
      <c r="C9" s="17"/>
      <c r="D9" s="17"/>
      <c r="E9" s="17"/>
      <c r="F9" s="17"/>
      <c r="G9" s="17"/>
      <c r="H9" s="14"/>
      <c r="I9" s="14"/>
      <c r="J9" s="38"/>
      <c r="K9" s="11"/>
      <c r="L9" s="11"/>
      <c r="O9" s="6"/>
    </row>
    <row r="10" spans="1:15" x14ac:dyDescent="0.25">
      <c r="A10" s="4" t="s">
        <v>41</v>
      </c>
      <c r="B10" s="12" t="s">
        <v>73</v>
      </c>
      <c r="C10" s="17">
        <f>C4*0.184</f>
        <v>1520.5555555555554</v>
      </c>
      <c r="D10" s="17">
        <f t="shared" ref="D10:H10" si="5">D4*0.184</f>
        <v>1566.172222222222</v>
      </c>
      <c r="E10" s="17">
        <f t="shared" si="5"/>
        <v>1613.1573888888886</v>
      </c>
      <c r="F10" s="17">
        <f t="shared" si="5"/>
        <v>1661.5521105555551</v>
      </c>
      <c r="G10" s="17">
        <f t="shared" si="5"/>
        <v>1711.3986738722219</v>
      </c>
      <c r="H10" s="17">
        <f t="shared" si="5"/>
        <v>8072.8359510944438</v>
      </c>
      <c r="I10" s="14"/>
      <c r="L10" s="39"/>
    </row>
    <row r="11" spans="1:15" x14ac:dyDescent="0.25">
      <c r="A11" s="4" t="s">
        <v>10</v>
      </c>
      <c r="B11" s="12" t="s">
        <v>74</v>
      </c>
      <c r="C11" s="17">
        <f>C5*0.4809</f>
        <v>16831.5</v>
      </c>
      <c r="D11" s="17">
        <f t="shared" ref="D11:H11" si="6">D5*0.4809</f>
        <v>17336.445</v>
      </c>
      <c r="E11" s="17">
        <f t="shared" si="6"/>
        <v>17856.538349999999</v>
      </c>
      <c r="F11" s="17">
        <f t="shared" si="6"/>
        <v>18392.234500499999</v>
      </c>
      <c r="G11" s="17">
        <f t="shared" si="6"/>
        <v>18944.001535514999</v>
      </c>
      <c r="H11" s="17">
        <f t="shared" si="6"/>
        <v>89360.719386015</v>
      </c>
      <c r="I11" s="14"/>
      <c r="L11" s="39"/>
    </row>
    <row r="12" spans="1:15" x14ac:dyDescent="0.25">
      <c r="A12" s="4" t="s">
        <v>22</v>
      </c>
      <c r="B12" s="19" t="s">
        <v>75</v>
      </c>
      <c r="C12" s="17">
        <f>C6*0.0085</f>
        <v>195.84</v>
      </c>
      <c r="D12" s="17">
        <f t="shared" ref="D12:H12" si="7">D6*0.0085</f>
        <v>195.84</v>
      </c>
      <c r="E12" s="17">
        <f t="shared" si="7"/>
        <v>195.84</v>
      </c>
      <c r="F12" s="17">
        <f t="shared" si="7"/>
        <v>195.84</v>
      </c>
      <c r="G12" s="17">
        <f t="shared" si="7"/>
        <v>195.84</v>
      </c>
      <c r="H12" s="17">
        <f t="shared" si="7"/>
        <v>979.2</v>
      </c>
      <c r="I12" s="14"/>
      <c r="L12" s="39"/>
    </row>
    <row r="13" spans="1:15" x14ac:dyDescent="0.25">
      <c r="A13" s="4" t="s">
        <v>9</v>
      </c>
      <c r="B13" s="19" t="s">
        <v>75</v>
      </c>
      <c r="C13" s="17">
        <f>C7*0.0085</f>
        <v>293.76000000000005</v>
      </c>
      <c r="D13" s="17">
        <f t="shared" ref="D13:H13" si="8">D7*0.0085</f>
        <v>293.76000000000005</v>
      </c>
      <c r="E13" s="17">
        <f t="shared" si="8"/>
        <v>293.76000000000005</v>
      </c>
      <c r="F13" s="17">
        <f t="shared" si="8"/>
        <v>293.76000000000005</v>
      </c>
      <c r="G13" s="17">
        <f t="shared" si="8"/>
        <v>293.76000000000005</v>
      </c>
      <c r="H13" s="17">
        <f t="shared" si="8"/>
        <v>1468.8000000000002</v>
      </c>
      <c r="I13" s="14"/>
      <c r="L13" s="39"/>
    </row>
    <row r="14" spans="1:15" ht="14.45" x14ac:dyDescent="0.3">
      <c r="A14" s="4"/>
      <c r="B14" s="12"/>
      <c r="C14" s="17"/>
      <c r="D14" s="17"/>
      <c r="E14" s="17"/>
      <c r="F14" s="17"/>
      <c r="G14" s="17"/>
      <c r="L14" s="39"/>
    </row>
    <row r="15" spans="1:15" ht="14.45" x14ac:dyDescent="0.3">
      <c r="A15" s="20" t="s">
        <v>11</v>
      </c>
      <c r="B15" s="12"/>
      <c r="C15" s="9">
        <f>SUM(C4:C13)</f>
        <v>119705.54444444444</v>
      </c>
      <c r="D15" s="9">
        <f>SUM(D4:D13)</f>
        <v>121554.02277777776</v>
      </c>
      <c r="E15" s="9">
        <f>SUM(E4:E13)</f>
        <v>123457.95546111109</v>
      </c>
      <c r="F15" s="9">
        <f>SUM(F4:F13)</f>
        <v>125419.00612494443</v>
      </c>
      <c r="G15" s="9">
        <f>SUM(G4:G13)</f>
        <v>127438.88830869275</v>
      </c>
      <c r="H15" s="14">
        <f>SUM(C15:G15)</f>
        <v>617575.41711697052</v>
      </c>
      <c r="I15" s="14"/>
      <c r="L15" s="39"/>
    </row>
    <row r="16" spans="1:15" ht="14.45" x14ac:dyDescent="0.3">
      <c r="A16" s="8"/>
      <c r="B16" s="12"/>
      <c r="C16" s="17"/>
      <c r="D16" s="17"/>
      <c r="E16" s="17"/>
      <c r="F16" s="17"/>
      <c r="G16" s="17"/>
      <c r="L16" s="39"/>
    </row>
    <row r="17" spans="1:14" ht="15" customHeight="1" x14ac:dyDescent="0.3">
      <c r="A17" s="8" t="s">
        <v>7</v>
      </c>
      <c r="B17" s="12"/>
      <c r="C17" s="17"/>
      <c r="D17" s="17"/>
      <c r="E17" s="17"/>
      <c r="F17" s="17"/>
      <c r="G17" s="17"/>
      <c r="L17" s="39"/>
    </row>
    <row r="18" spans="1:14" ht="15" customHeight="1" x14ac:dyDescent="0.3">
      <c r="A18" s="4" t="s">
        <v>58</v>
      </c>
      <c r="B18" s="12" t="s">
        <v>18</v>
      </c>
      <c r="C18" s="17">
        <v>1800</v>
      </c>
      <c r="D18" s="17">
        <v>1800</v>
      </c>
      <c r="E18" s="17">
        <v>1800</v>
      </c>
      <c r="F18" s="17">
        <v>1800</v>
      </c>
      <c r="G18" s="17">
        <v>1800</v>
      </c>
      <c r="H18" s="14">
        <f t="shared" ref="H18:H20" si="9">SUM(C18:G18)</f>
        <v>9000</v>
      </c>
      <c r="I18" s="14"/>
      <c r="J18" s="21"/>
      <c r="K18" s="7"/>
      <c r="L18" s="7"/>
      <c r="M18" s="7"/>
      <c r="N18" s="7"/>
    </row>
    <row r="19" spans="1:14" ht="15" customHeight="1" x14ac:dyDescent="0.3">
      <c r="A19" s="4"/>
      <c r="B19" s="12" t="s">
        <v>29</v>
      </c>
      <c r="C19" s="17">
        <v>2000</v>
      </c>
      <c r="D19" s="17">
        <v>2000</v>
      </c>
      <c r="E19" s="17">
        <v>2000</v>
      </c>
      <c r="F19" s="17">
        <v>2000</v>
      </c>
      <c r="G19" s="17">
        <v>2000</v>
      </c>
      <c r="H19" s="14">
        <f t="shared" si="9"/>
        <v>10000</v>
      </c>
      <c r="I19" s="14"/>
      <c r="J19" s="21"/>
      <c r="K19" s="7"/>
      <c r="L19" s="7"/>
      <c r="M19" s="7"/>
      <c r="N19" s="7"/>
    </row>
    <row r="20" spans="1:14" ht="30" customHeight="1" x14ac:dyDescent="0.3">
      <c r="A20" s="4"/>
      <c r="B20" s="12" t="s">
        <v>72</v>
      </c>
      <c r="C20" s="17">
        <v>5000</v>
      </c>
      <c r="D20" s="17">
        <v>5000</v>
      </c>
      <c r="E20" s="17">
        <v>5000</v>
      </c>
      <c r="F20" s="17">
        <v>5000</v>
      </c>
      <c r="G20" s="17">
        <v>5000</v>
      </c>
      <c r="H20" s="14">
        <f t="shared" si="9"/>
        <v>25000</v>
      </c>
      <c r="I20" s="14"/>
      <c r="K20" s="7"/>
      <c r="L20" s="7"/>
      <c r="M20" s="7"/>
      <c r="N20" s="7"/>
    </row>
    <row r="21" spans="1:14" ht="15" customHeight="1" x14ac:dyDescent="0.3">
      <c r="A21" s="4"/>
      <c r="B21" s="12"/>
      <c r="C21" s="17"/>
      <c r="D21" s="17"/>
      <c r="E21" s="17"/>
      <c r="F21" s="17"/>
      <c r="G21" s="17"/>
      <c r="K21" s="7"/>
      <c r="L21" s="7"/>
      <c r="M21" s="7"/>
      <c r="N21" s="7"/>
    </row>
    <row r="22" spans="1:14" ht="15" customHeight="1" x14ac:dyDescent="0.3">
      <c r="A22" s="20" t="s">
        <v>12</v>
      </c>
      <c r="B22" s="12"/>
      <c r="C22" s="9">
        <f>SUM(C18:C20)</f>
        <v>8800</v>
      </c>
      <c r="D22" s="9">
        <f t="shared" ref="D22:E22" si="10">SUM(D18:D20)</f>
        <v>8800</v>
      </c>
      <c r="E22" s="9">
        <f t="shared" si="10"/>
        <v>8800</v>
      </c>
      <c r="F22" s="9">
        <f>SUM(F18:F20)</f>
        <v>8800</v>
      </c>
      <c r="G22" s="9">
        <f>SUM(G18:G20)</f>
        <v>8800</v>
      </c>
      <c r="H22" s="14">
        <f>SUM(C22:G22)</f>
        <v>44000</v>
      </c>
      <c r="I22" s="14"/>
      <c r="K22" s="7"/>
      <c r="L22" s="7"/>
      <c r="M22" s="7"/>
      <c r="N22" s="7"/>
    </row>
    <row r="23" spans="1:14" ht="15" customHeight="1" x14ac:dyDescent="0.3">
      <c r="A23" s="22"/>
      <c r="B23" s="12"/>
      <c r="C23" s="17"/>
      <c r="D23" s="17"/>
      <c r="E23" s="17"/>
      <c r="F23" s="17"/>
      <c r="G23" s="17"/>
      <c r="K23" s="7"/>
      <c r="L23" s="7"/>
      <c r="M23" s="7"/>
      <c r="N23" s="7"/>
    </row>
    <row r="24" spans="1:14" ht="15" customHeight="1" x14ac:dyDescent="0.3">
      <c r="A24" s="8" t="s">
        <v>35</v>
      </c>
      <c r="B24" s="12"/>
      <c r="C24" s="17"/>
      <c r="D24" s="17"/>
      <c r="E24" s="17"/>
      <c r="F24" s="17"/>
      <c r="G24" s="17"/>
      <c r="K24" s="7"/>
      <c r="L24" s="7"/>
      <c r="M24" s="7"/>
      <c r="N24" s="7"/>
    </row>
    <row r="25" spans="1:14" ht="15" customHeight="1" x14ac:dyDescent="0.3">
      <c r="A25" s="23" t="s">
        <v>59</v>
      </c>
      <c r="B25" s="12"/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4">
        <f>SUM(C25:G25)</f>
        <v>0</v>
      </c>
      <c r="I25" s="14"/>
      <c r="K25" s="7"/>
      <c r="L25" s="7"/>
      <c r="M25" s="7"/>
      <c r="N25" s="7"/>
    </row>
    <row r="26" spans="1:14" ht="15" customHeight="1" x14ac:dyDescent="0.3">
      <c r="A26" s="23" t="s">
        <v>60</v>
      </c>
      <c r="B26" s="12"/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4">
        <f>SUM(C26:G26)</f>
        <v>0</v>
      </c>
      <c r="I26" s="14"/>
    </row>
    <row r="27" spans="1:14" ht="15" customHeight="1" x14ac:dyDescent="0.3">
      <c r="A27" s="23" t="s">
        <v>61</v>
      </c>
      <c r="B27" s="12"/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4">
        <f t="shared" ref="H27" si="11">SUM(C27:G27)</f>
        <v>0</v>
      </c>
      <c r="I27" s="14"/>
    </row>
    <row r="28" spans="1:14" ht="15" customHeight="1" x14ac:dyDescent="0.3">
      <c r="A28" s="4"/>
      <c r="B28" s="12"/>
      <c r="C28" s="1"/>
      <c r="D28" s="1"/>
      <c r="E28" s="1"/>
      <c r="F28" s="1"/>
      <c r="G28" s="1"/>
      <c r="H28" s="14"/>
      <c r="I28" s="14"/>
    </row>
    <row r="29" spans="1:14" ht="15" customHeight="1" x14ac:dyDescent="0.3">
      <c r="A29" s="8" t="s">
        <v>36</v>
      </c>
      <c r="B29" s="2"/>
      <c r="C29" s="9">
        <f>SUM(C25:C27)</f>
        <v>0</v>
      </c>
      <c r="D29" s="9">
        <f t="shared" ref="D29:G29" si="12">SUM(D25:D27)</f>
        <v>0</v>
      </c>
      <c r="E29" s="9">
        <f t="shared" si="12"/>
        <v>0</v>
      </c>
      <c r="F29" s="9">
        <f t="shared" si="12"/>
        <v>0</v>
      </c>
      <c r="G29" s="9">
        <f t="shared" si="12"/>
        <v>0</v>
      </c>
      <c r="H29" s="14">
        <f>SUM(C29:G29)</f>
        <v>0</v>
      </c>
      <c r="I29" s="14"/>
    </row>
    <row r="30" spans="1:14" ht="15" customHeight="1" x14ac:dyDescent="0.3">
      <c r="A30" s="8"/>
      <c r="B30" s="2"/>
      <c r="C30" s="9"/>
      <c r="D30" s="9"/>
      <c r="E30" s="9"/>
      <c r="F30" s="9"/>
      <c r="G30" s="9"/>
      <c r="H30" s="14"/>
      <c r="I30" s="14"/>
      <c r="K30" s="7"/>
      <c r="L30" s="7"/>
      <c r="M30" s="7"/>
      <c r="N30" s="7"/>
    </row>
    <row r="31" spans="1:14" ht="15" customHeight="1" x14ac:dyDescent="0.3">
      <c r="A31" s="8" t="s">
        <v>44</v>
      </c>
      <c r="B31" s="2"/>
      <c r="C31" s="9"/>
      <c r="D31" s="9"/>
      <c r="E31" s="9"/>
      <c r="F31" s="9"/>
      <c r="G31" s="9"/>
      <c r="H31" s="14"/>
      <c r="I31" s="14"/>
      <c r="K31" s="7"/>
      <c r="L31" s="7"/>
      <c r="M31" s="7"/>
      <c r="N31" s="7"/>
    </row>
    <row r="32" spans="1:14" ht="15" customHeight="1" x14ac:dyDescent="0.3">
      <c r="A32" s="23" t="s">
        <v>27</v>
      </c>
      <c r="B32" s="2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4">
        <f>SUM(C32:G32)</f>
        <v>0</v>
      </c>
      <c r="I32" s="14"/>
      <c r="K32" s="7"/>
      <c r="L32" s="7"/>
      <c r="M32" s="7"/>
      <c r="N32" s="7"/>
    </row>
    <row r="33" spans="1:14" ht="15" customHeight="1" x14ac:dyDescent="0.3">
      <c r="A33" s="23" t="s">
        <v>28</v>
      </c>
      <c r="B33" s="2"/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4">
        <f>SUM(C33:G33)</f>
        <v>0</v>
      </c>
      <c r="I33" s="14"/>
      <c r="K33" s="7"/>
      <c r="L33" s="7"/>
      <c r="M33" s="7"/>
      <c r="N33" s="7"/>
    </row>
    <row r="34" spans="1:14" ht="15" customHeight="1" x14ac:dyDescent="0.3">
      <c r="A34" s="8"/>
      <c r="B34" s="2"/>
      <c r="C34" s="1"/>
      <c r="D34" s="1"/>
      <c r="E34" s="1"/>
      <c r="F34" s="1"/>
      <c r="G34" s="1"/>
      <c r="H34" s="14"/>
      <c r="I34" s="14"/>
      <c r="K34" s="7"/>
      <c r="L34" s="7"/>
      <c r="M34" s="7"/>
      <c r="N34" s="7"/>
    </row>
    <row r="35" spans="1:14" ht="15" customHeight="1" x14ac:dyDescent="0.3">
      <c r="A35" s="8" t="s">
        <v>43</v>
      </c>
      <c r="B35" s="2"/>
      <c r="C35" s="9">
        <f>SUM(C32:C33)</f>
        <v>0</v>
      </c>
      <c r="D35" s="9">
        <f t="shared" ref="D35:G35" si="13">SUM(D32:D33)</f>
        <v>0</v>
      </c>
      <c r="E35" s="9">
        <f t="shared" si="13"/>
        <v>0</v>
      </c>
      <c r="F35" s="9">
        <f t="shared" si="13"/>
        <v>0</v>
      </c>
      <c r="G35" s="9">
        <f t="shared" si="13"/>
        <v>0</v>
      </c>
      <c r="H35" s="14">
        <f>SUM(C35:G35)</f>
        <v>0</v>
      </c>
      <c r="I35" s="14"/>
      <c r="K35" s="7"/>
      <c r="L35" s="7"/>
      <c r="M35" s="7"/>
      <c r="N35" s="7"/>
    </row>
    <row r="36" spans="1:14" ht="15" customHeight="1" x14ac:dyDescent="0.3">
      <c r="A36" s="8"/>
      <c r="B36" s="2"/>
      <c r="C36" s="9"/>
      <c r="D36" s="9"/>
      <c r="E36" s="9"/>
      <c r="F36" s="9"/>
      <c r="G36" s="9"/>
      <c r="H36" s="14"/>
      <c r="I36" s="14"/>
      <c r="K36" s="7"/>
      <c r="L36" s="7"/>
      <c r="M36" s="7"/>
      <c r="N36" s="7"/>
    </row>
    <row r="37" spans="1:14" ht="15" customHeight="1" x14ac:dyDescent="0.3">
      <c r="A37" s="8" t="s">
        <v>45</v>
      </c>
      <c r="B37" s="2"/>
      <c r="C37" s="9"/>
      <c r="D37" s="9"/>
      <c r="E37" s="9"/>
      <c r="F37" s="9"/>
      <c r="G37" s="9"/>
      <c r="H37" s="14"/>
      <c r="I37" s="14"/>
      <c r="K37" s="7"/>
      <c r="L37" s="7"/>
      <c r="M37" s="7"/>
      <c r="N37" s="7"/>
    </row>
    <row r="38" spans="1:14" ht="15" customHeight="1" x14ac:dyDescent="0.3">
      <c r="A38" s="23" t="s">
        <v>46</v>
      </c>
      <c r="B38" s="2"/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4">
        <f>SUM(C38:G38)</f>
        <v>0</v>
      </c>
      <c r="I38" s="14"/>
      <c r="K38" s="7"/>
      <c r="L38" s="7"/>
      <c r="M38" s="7"/>
      <c r="N38" s="7"/>
    </row>
    <row r="39" spans="1:14" ht="15" customHeight="1" x14ac:dyDescent="0.3">
      <c r="A39" s="23" t="s">
        <v>47</v>
      </c>
      <c r="B39" s="2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4">
        <f>SUM(C39:G39)</f>
        <v>0</v>
      </c>
      <c r="I39" s="14"/>
      <c r="K39" s="7"/>
      <c r="L39" s="7"/>
      <c r="M39" s="7"/>
      <c r="N39" s="7"/>
    </row>
    <row r="40" spans="1:14" ht="15" customHeight="1" x14ac:dyDescent="0.3">
      <c r="A40" s="23" t="s">
        <v>62</v>
      </c>
      <c r="B40" s="2"/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4">
        <f>SUM(C40:G40)</f>
        <v>0</v>
      </c>
      <c r="I40" s="14"/>
      <c r="K40" s="7"/>
      <c r="L40" s="7"/>
      <c r="M40" s="7"/>
      <c r="N40" s="7"/>
    </row>
    <row r="41" spans="1:14" ht="15" customHeight="1" x14ac:dyDescent="0.3">
      <c r="A41" s="23"/>
      <c r="B41" s="2"/>
      <c r="K41" s="7"/>
      <c r="L41" s="7"/>
      <c r="M41" s="7"/>
      <c r="N41" s="7"/>
    </row>
    <row r="42" spans="1:14" ht="15" customHeight="1" x14ac:dyDescent="0.3">
      <c r="A42" s="8" t="s">
        <v>48</v>
      </c>
      <c r="B42" s="2"/>
      <c r="C42" s="9">
        <f>SUM(C38:C40)</f>
        <v>0</v>
      </c>
      <c r="D42" s="9">
        <f t="shared" ref="D42:G42" si="14">SUM(D38:D40)</f>
        <v>0</v>
      </c>
      <c r="E42" s="9">
        <f t="shared" si="14"/>
        <v>0</v>
      </c>
      <c r="F42" s="9">
        <f t="shared" si="14"/>
        <v>0</v>
      </c>
      <c r="G42" s="9">
        <f t="shared" si="14"/>
        <v>0</v>
      </c>
      <c r="H42" s="14">
        <f>SUM(C42:G42)</f>
        <v>0</v>
      </c>
      <c r="I42" s="14"/>
      <c r="K42" s="7"/>
      <c r="L42" s="7"/>
      <c r="M42" s="7"/>
      <c r="N42" s="7"/>
    </row>
    <row r="43" spans="1:14" ht="15" customHeight="1" x14ac:dyDescent="0.3">
      <c r="A43" s="23"/>
      <c r="B43" s="2"/>
      <c r="C43" s="9"/>
      <c r="D43" s="9"/>
      <c r="E43" s="9"/>
      <c r="F43" s="9"/>
      <c r="G43" s="9"/>
      <c r="H43" s="14"/>
      <c r="I43" s="14"/>
      <c r="K43" s="7"/>
      <c r="L43" s="7"/>
      <c r="M43" s="7"/>
      <c r="N43" s="7"/>
    </row>
    <row r="44" spans="1:14" ht="15" customHeight="1" x14ac:dyDescent="0.3">
      <c r="A44" s="31" t="s">
        <v>24</v>
      </c>
      <c r="B44" s="32"/>
      <c r="C44" s="33">
        <f>C15+C22+C29+C35+C42</f>
        <v>128505.54444444444</v>
      </c>
      <c r="D44" s="33">
        <f t="shared" ref="D44:G44" si="15">D15+D22+D29+D35+D42</f>
        <v>130354.02277777776</v>
      </c>
      <c r="E44" s="33">
        <f t="shared" si="15"/>
        <v>132257.95546111109</v>
      </c>
      <c r="F44" s="33">
        <f t="shared" si="15"/>
        <v>134219.00612494443</v>
      </c>
      <c r="G44" s="33">
        <f t="shared" si="15"/>
        <v>136238.88830869275</v>
      </c>
      <c r="H44" s="34">
        <f>SUM(C44:G44)</f>
        <v>661575.41711697052</v>
      </c>
      <c r="I44" s="34"/>
    </row>
    <row r="45" spans="1:14" s="29" customFormat="1" ht="15" customHeight="1" x14ac:dyDescent="0.3">
      <c r="A45" s="26"/>
      <c r="B45" s="24"/>
      <c r="C45" s="17"/>
      <c r="D45" s="17"/>
      <c r="E45" s="17"/>
      <c r="F45" s="17"/>
      <c r="G45" s="17"/>
      <c r="H45" s="27"/>
      <c r="I45" s="27"/>
      <c r="J45" s="28"/>
      <c r="K45" s="28"/>
      <c r="L45" s="28"/>
      <c r="M45" s="28"/>
      <c r="N45" s="28"/>
    </row>
    <row r="46" spans="1:14" ht="15" customHeight="1" x14ac:dyDescent="0.25">
      <c r="A46" s="35" t="s">
        <v>34</v>
      </c>
      <c r="B46" s="36" t="s">
        <v>76</v>
      </c>
      <c r="C46" s="37">
        <f>0.36*C44</f>
        <v>46261.995999999999</v>
      </c>
      <c r="D46" s="37">
        <f t="shared" ref="D46:G46" si="16">0.36*D44</f>
        <v>46927.448199999992</v>
      </c>
      <c r="E46" s="37">
        <f t="shared" si="16"/>
        <v>47612.86396599999</v>
      </c>
      <c r="F46" s="37">
        <f t="shared" si="16"/>
        <v>48318.842204979992</v>
      </c>
      <c r="G46" s="37">
        <f t="shared" si="16"/>
        <v>49045.99979112939</v>
      </c>
      <c r="H46" s="34">
        <f t="shared" ref="H46" si="17">SUM(C46:G46)</f>
        <v>238167.15016210941</v>
      </c>
      <c r="I46" s="34"/>
    </row>
    <row r="47" spans="1:14" ht="15" customHeight="1" x14ac:dyDescent="0.25">
      <c r="A47" s="8"/>
      <c r="B47" s="12"/>
      <c r="C47" s="17"/>
      <c r="D47" s="17"/>
      <c r="E47" s="17"/>
      <c r="F47" s="17"/>
      <c r="G47" s="17"/>
      <c r="H47" s="14"/>
      <c r="I47" s="14"/>
    </row>
    <row r="48" spans="1:14" ht="15" customHeight="1" x14ac:dyDescent="0.25">
      <c r="A48" s="8" t="s">
        <v>49</v>
      </c>
      <c r="B48" s="12"/>
      <c r="C48" s="17"/>
      <c r="D48" s="17"/>
      <c r="E48" s="17"/>
      <c r="F48" s="17"/>
      <c r="G48" s="17"/>
      <c r="K48" s="7"/>
      <c r="L48" s="7"/>
      <c r="M48" s="7"/>
      <c r="N48" s="7"/>
    </row>
    <row r="49" spans="1:14" ht="15" customHeight="1" x14ac:dyDescent="0.25">
      <c r="A49" s="23" t="s">
        <v>27</v>
      </c>
      <c r="B49" s="12"/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4">
        <f>SUM(C49:G49)</f>
        <v>0</v>
      </c>
      <c r="I49" s="14"/>
      <c r="K49" s="7"/>
      <c r="L49" s="7"/>
      <c r="M49" s="7"/>
      <c r="N49" s="7"/>
    </row>
    <row r="50" spans="1:14" ht="15" customHeight="1" x14ac:dyDescent="0.25">
      <c r="A50" s="23" t="s">
        <v>28</v>
      </c>
      <c r="B50" s="12"/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4">
        <f>SUM(C50:G50)</f>
        <v>0</v>
      </c>
      <c r="I50" s="14"/>
    </row>
    <row r="51" spans="1:14" ht="15" customHeight="1" x14ac:dyDescent="0.25">
      <c r="A51" s="4"/>
      <c r="B51" s="12"/>
      <c r="C51" s="17"/>
      <c r="D51" s="17"/>
      <c r="E51" s="17"/>
      <c r="F51" s="17"/>
      <c r="G51" s="17"/>
      <c r="H51" s="10"/>
      <c r="I51" s="10"/>
    </row>
    <row r="52" spans="1:14" s="10" customFormat="1" ht="15" customHeight="1" x14ac:dyDescent="0.25">
      <c r="A52" s="8" t="s">
        <v>26</v>
      </c>
      <c r="B52" s="2"/>
      <c r="C52" s="9">
        <f>SUM(C49:C50)</f>
        <v>0</v>
      </c>
      <c r="D52" s="9">
        <f t="shared" ref="D52:G52" si="18">SUM(D49:D50)</f>
        <v>0</v>
      </c>
      <c r="E52" s="9">
        <f t="shared" si="18"/>
        <v>0</v>
      </c>
      <c r="F52" s="9">
        <f t="shared" si="18"/>
        <v>0</v>
      </c>
      <c r="G52" s="9">
        <f t="shared" si="18"/>
        <v>0</v>
      </c>
      <c r="H52" s="14">
        <f>SUM(C52:G52)</f>
        <v>0</v>
      </c>
      <c r="I52" s="14"/>
      <c r="J52" s="11"/>
      <c r="K52" s="11"/>
      <c r="L52" s="11"/>
      <c r="M52" s="11"/>
      <c r="N52" s="11"/>
    </row>
    <row r="53" spans="1:14" s="10" customFormat="1" ht="15" customHeight="1" x14ac:dyDescent="0.25">
      <c r="A53" s="8"/>
      <c r="B53" s="2"/>
      <c r="C53" s="9"/>
      <c r="D53" s="9"/>
      <c r="E53" s="9"/>
      <c r="F53" s="9"/>
      <c r="G53" s="9"/>
      <c r="H53" s="14"/>
      <c r="I53" s="14"/>
      <c r="J53" s="11"/>
      <c r="K53" s="11"/>
      <c r="L53" s="11"/>
      <c r="M53" s="11"/>
      <c r="N53" s="11"/>
    </row>
    <row r="54" spans="1:14" s="10" customFormat="1" ht="15" customHeight="1" x14ac:dyDescent="0.25">
      <c r="A54" s="8" t="s">
        <v>15</v>
      </c>
      <c r="B54" s="2"/>
      <c r="C54" s="9"/>
      <c r="D54" s="9"/>
      <c r="E54" s="9"/>
      <c r="F54" s="9"/>
      <c r="G54" s="9"/>
      <c r="H54" s="14"/>
      <c r="I54" s="14"/>
      <c r="J54" s="11"/>
      <c r="K54" s="11"/>
      <c r="L54" s="11"/>
      <c r="M54" s="11"/>
      <c r="N54" s="11"/>
    </row>
    <row r="55" spans="1:14" s="10" customFormat="1" ht="15" customHeight="1" x14ac:dyDescent="0.25">
      <c r="A55" s="23" t="s">
        <v>37</v>
      </c>
      <c r="B55" s="2"/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4">
        <f t="shared" ref="H55:H57" si="19">SUM(C55:G55)</f>
        <v>0</v>
      </c>
      <c r="I55" s="14"/>
      <c r="J55" s="11"/>
      <c r="K55" s="11"/>
      <c r="L55" s="11"/>
      <c r="M55" s="11"/>
      <c r="N55" s="11"/>
    </row>
    <row r="56" spans="1:14" s="10" customFormat="1" ht="15" customHeight="1" x14ac:dyDescent="0.25">
      <c r="A56" s="23" t="s">
        <v>38</v>
      </c>
      <c r="B56" s="2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4">
        <f t="shared" si="19"/>
        <v>0</v>
      </c>
      <c r="I56" s="14"/>
      <c r="J56" s="11"/>
      <c r="K56" s="11"/>
      <c r="L56" s="11"/>
      <c r="M56" s="11"/>
      <c r="N56" s="11"/>
    </row>
    <row r="57" spans="1:14" s="10" customFormat="1" ht="15" customHeight="1" x14ac:dyDescent="0.25">
      <c r="A57" s="23" t="s">
        <v>39</v>
      </c>
      <c r="B57" s="2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4">
        <f t="shared" si="19"/>
        <v>0</v>
      </c>
      <c r="I57" s="14"/>
      <c r="J57" s="11"/>
      <c r="K57" s="11"/>
      <c r="L57" s="11"/>
      <c r="M57" s="11"/>
      <c r="N57" s="11"/>
    </row>
    <row r="58" spans="1:14" s="10" customFormat="1" ht="15" customHeight="1" x14ac:dyDescent="0.25">
      <c r="A58" s="8"/>
      <c r="B58" s="2"/>
      <c r="C58" s="17"/>
      <c r="D58" s="17"/>
      <c r="E58" s="17"/>
      <c r="F58" s="17"/>
      <c r="G58" s="17"/>
      <c r="J58" s="11"/>
      <c r="K58" s="11"/>
      <c r="L58" s="11"/>
      <c r="M58" s="11"/>
      <c r="N58" s="11"/>
    </row>
    <row r="59" spans="1:14" s="10" customFormat="1" ht="15" customHeight="1" x14ac:dyDescent="0.25">
      <c r="A59" s="8" t="s">
        <v>17</v>
      </c>
      <c r="B59" s="2"/>
      <c r="C59" s="9">
        <f>SUM(C55:C57)</f>
        <v>0</v>
      </c>
      <c r="D59" s="9">
        <f t="shared" ref="D59:G59" si="20">SUM(D55:D57)</f>
        <v>0</v>
      </c>
      <c r="E59" s="9">
        <f t="shared" si="20"/>
        <v>0</v>
      </c>
      <c r="F59" s="9">
        <f t="shared" si="20"/>
        <v>0</v>
      </c>
      <c r="G59" s="9">
        <f t="shared" si="20"/>
        <v>0</v>
      </c>
      <c r="H59" s="14">
        <f>SUM(C59:G59)</f>
        <v>0</v>
      </c>
      <c r="I59" s="14"/>
      <c r="J59" s="11"/>
      <c r="K59" s="11"/>
      <c r="L59" s="11"/>
      <c r="M59" s="11"/>
      <c r="N59" s="11"/>
    </row>
    <row r="60" spans="1:14" s="10" customFormat="1" ht="15" customHeight="1" x14ac:dyDescent="0.25">
      <c r="A60" s="23"/>
      <c r="B60" s="12"/>
      <c r="C60" s="17"/>
      <c r="D60" s="17"/>
      <c r="E60" s="17"/>
      <c r="F60" s="17"/>
      <c r="G60" s="17"/>
      <c r="H60" s="7"/>
      <c r="I60" s="7"/>
      <c r="J60" s="11"/>
      <c r="K60" s="11"/>
      <c r="L60" s="11"/>
      <c r="M60" s="11"/>
      <c r="N60" s="11"/>
    </row>
    <row r="61" spans="1:14" ht="15" customHeight="1" x14ac:dyDescent="0.25">
      <c r="A61" s="8" t="s">
        <v>8</v>
      </c>
      <c r="B61" s="12"/>
      <c r="C61" s="17"/>
      <c r="D61" s="17"/>
      <c r="E61" s="17"/>
      <c r="F61" s="17"/>
      <c r="G61" s="17"/>
      <c r="K61" s="7"/>
      <c r="L61" s="7"/>
      <c r="M61" s="7"/>
      <c r="N61" s="7"/>
    </row>
    <row r="62" spans="1:14" ht="15" customHeight="1" x14ac:dyDescent="0.25">
      <c r="A62" s="12" t="s">
        <v>19</v>
      </c>
      <c r="B62" s="12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4">
        <f t="shared" ref="H62:H65" si="21">SUM(C62:G62)</f>
        <v>0</v>
      </c>
      <c r="I62" s="14"/>
      <c r="K62" s="7"/>
      <c r="L62" s="7"/>
      <c r="M62" s="7"/>
      <c r="N62" s="7"/>
    </row>
    <row r="63" spans="1:14" ht="15" customHeight="1" x14ac:dyDescent="0.25">
      <c r="A63" s="12" t="s">
        <v>20</v>
      </c>
      <c r="B63" s="12"/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4">
        <f t="shared" si="21"/>
        <v>0</v>
      </c>
      <c r="I63" s="14"/>
      <c r="K63" s="7"/>
      <c r="L63" s="7"/>
      <c r="M63" s="7"/>
      <c r="N63" s="7"/>
    </row>
    <row r="64" spans="1:14" ht="15" customHeight="1" x14ac:dyDescent="0.25">
      <c r="A64" s="12"/>
      <c r="B64" s="12"/>
      <c r="C64" s="1"/>
      <c r="D64" s="1"/>
      <c r="E64" s="1"/>
      <c r="F64" s="1"/>
      <c r="G64" s="1"/>
      <c r="H64" s="14"/>
      <c r="I64" s="14"/>
      <c r="K64" s="7"/>
      <c r="L64" s="7"/>
      <c r="M64" s="7"/>
      <c r="N64" s="7"/>
    </row>
    <row r="65" spans="1:14" x14ac:dyDescent="0.25">
      <c r="A65" s="20" t="s">
        <v>14</v>
      </c>
      <c r="B65" s="12"/>
      <c r="C65" s="9">
        <f>SUM(C62:C63)</f>
        <v>0</v>
      </c>
      <c r="D65" s="9">
        <f t="shared" ref="D65:G65" si="22">SUM(D62:D63)</f>
        <v>0</v>
      </c>
      <c r="E65" s="9">
        <f t="shared" si="22"/>
        <v>0</v>
      </c>
      <c r="F65" s="9">
        <f t="shared" si="22"/>
        <v>0</v>
      </c>
      <c r="G65" s="9">
        <f t="shared" si="22"/>
        <v>0</v>
      </c>
      <c r="H65" s="14">
        <f t="shared" si="21"/>
        <v>0</v>
      </c>
      <c r="I65" s="14"/>
      <c r="K65" s="7"/>
      <c r="L65" s="7"/>
      <c r="M65" s="7"/>
      <c r="N65" s="7"/>
    </row>
    <row r="66" spans="1:14" x14ac:dyDescent="0.25">
      <c r="A66" s="4"/>
      <c r="B66" s="12"/>
      <c r="C66" s="17"/>
      <c r="D66" s="17"/>
      <c r="E66" s="17"/>
      <c r="F66" s="17"/>
      <c r="G66" s="17"/>
      <c r="K66" s="7"/>
      <c r="L66" s="7"/>
      <c r="M66" s="7"/>
      <c r="N66" s="7"/>
    </row>
    <row r="67" spans="1:14" x14ac:dyDescent="0.25">
      <c r="A67" s="35" t="s">
        <v>13</v>
      </c>
      <c r="B67" s="32"/>
      <c r="C67" s="33">
        <f>C44+C46+C52+C59+C65</f>
        <v>174767.54044444446</v>
      </c>
      <c r="D67" s="33">
        <f t="shared" ref="D67:G67" si="23">D44+D46+D52+D59+D65</f>
        <v>177281.47097777776</v>
      </c>
      <c r="E67" s="33">
        <f t="shared" si="23"/>
        <v>179870.81942711107</v>
      </c>
      <c r="F67" s="33">
        <f t="shared" si="23"/>
        <v>182537.84832992443</v>
      </c>
      <c r="G67" s="33">
        <f t="shared" si="23"/>
        <v>185284.88809982216</v>
      </c>
      <c r="H67" s="34">
        <f>SUM(C67:G67)</f>
        <v>899742.56727907993</v>
      </c>
      <c r="I67" s="34"/>
    </row>
    <row r="68" spans="1:14" x14ac:dyDescent="0.25">
      <c r="A68" s="8"/>
      <c r="B68" s="24"/>
      <c r="C68" s="17"/>
      <c r="D68" s="17"/>
      <c r="E68" s="17"/>
      <c r="F68" s="17"/>
      <c r="G68" s="17"/>
      <c r="H68" s="14"/>
      <c r="I68" s="14"/>
    </row>
    <row r="69" spans="1:14" x14ac:dyDescent="0.25">
      <c r="A69" s="8"/>
      <c r="B69" s="2"/>
      <c r="C69" s="9"/>
      <c r="D69" s="9"/>
      <c r="E69" s="9"/>
      <c r="F69" s="9"/>
      <c r="G69" s="9"/>
      <c r="H69" s="14"/>
      <c r="I69" s="14"/>
      <c r="J69" s="21"/>
    </row>
    <row r="70" spans="1:14" x14ac:dyDescent="0.25">
      <c r="A70" s="4"/>
      <c r="B70" s="12"/>
      <c r="C70" s="17"/>
      <c r="D70" s="17"/>
      <c r="E70" s="17"/>
      <c r="F70" s="17"/>
      <c r="G70" s="17"/>
    </row>
    <row r="71" spans="1:14" s="10" customFormat="1" x14ac:dyDescent="0.25">
      <c r="A71" s="8"/>
      <c r="B71" s="12"/>
      <c r="C71" s="17"/>
      <c r="D71" s="17"/>
      <c r="E71" s="17"/>
      <c r="F71" s="17"/>
      <c r="G71" s="17"/>
      <c r="H71" s="7"/>
      <c r="I71" s="7"/>
      <c r="J71" s="11"/>
      <c r="K71" s="11"/>
      <c r="L71" s="11"/>
      <c r="M71" s="11"/>
      <c r="N71" s="11"/>
    </row>
    <row r="72" spans="1:14" x14ac:dyDescent="0.25">
      <c r="A72" s="4"/>
      <c r="B72" s="12"/>
      <c r="C72" s="17"/>
      <c r="D72" s="17"/>
      <c r="E72" s="17"/>
      <c r="F72" s="17"/>
      <c r="G72" s="17"/>
    </row>
    <row r="73" spans="1:14" x14ac:dyDescent="0.25">
      <c r="A73" s="4"/>
      <c r="B73" s="12"/>
      <c r="C73" s="17"/>
      <c r="D73" s="17"/>
      <c r="E73" s="17"/>
      <c r="F73" s="17"/>
      <c r="G73" s="17"/>
    </row>
    <row r="74" spans="1:14" x14ac:dyDescent="0.25">
      <c r="A74" s="4"/>
      <c r="B74" s="12"/>
      <c r="C74" s="17"/>
      <c r="D74" s="17"/>
      <c r="E74" s="17"/>
      <c r="F74" s="17"/>
      <c r="G74" s="17"/>
    </row>
    <row r="75" spans="1:14" x14ac:dyDescent="0.25">
      <c r="A75" s="4"/>
      <c r="B75" s="12"/>
      <c r="C75" s="9"/>
      <c r="D75" s="9"/>
      <c r="E75" s="9"/>
      <c r="F75" s="9"/>
      <c r="G75" s="9"/>
    </row>
    <row r="76" spans="1:14" x14ac:dyDescent="0.25">
      <c r="A76" s="4"/>
      <c r="B76" s="7"/>
      <c r="C76" s="7"/>
      <c r="D76" s="7"/>
      <c r="E76" s="7"/>
      <c r="F76" s="7"/>
      <c r="G76" s="7"/>
    </row>
    <row r="77" spans="1:14" x14ac:dyDescent="0.25">
      <c r="A77" s="4"/>
      <c r="B77" s="7"/>
      <c r="C77" s="7"/>
      <c r="D77" s="7"/>
      <c r="E77" s="7"/>
      <c r="F77" s="7"/>
      <c r="G77" s="7"/>
    </row>
    <row r="78" spans="1:14" x14ac:dyDescent="0.25">
      <c r="B78" s="7"/>
      <c r="C78" s="7"/>
      <c r="D78" s="7"/>
      <c r="E78" s="7"/>
      <c r="F78" s="7"/>
      <c r="G78" s="7"/>
    </row>
    <row r="79" spans="1:14" x14ac:dyDescent="0.25">
      <c r="B79" s="7"/>
      <c r="C79" s="7"/>
      <c r="D79" s="7"/>
      <c r="E79" s="7"/>
      <c r="F79" s="7"/>
      <c r="G79" s="7"/>
    </row>
    <row r="80" spans="1:14" x14ac:dyDescent="0.25">
      <c r="B80" s="7"/>
      <c r="C80" s="7"/>
      <c r="D80" s="7"/>
      <c r="E80" s="7"/>
      <c r="F80" s="7"/>
      <c r="G80" s="7"/>
    </row>
    <row r="81" spans="2:14" x14ac:dyDescent="0.25">
      <c r="B81" s="7"/>
      <c r="C81" s="7"/>
      <c r="D81" s="7"/>
      <c r="E81" s="7"/>
      <c r="F81" s="7"/>
      <c r="G81" s="7"/>
    </row>
    <row r="84" spans="2:14" x14ac:dyDescent="0.25">
      <c r="J84" s="7"/>
      <c r="K84" s="7"/>
      <c r="L84" s="7"/>
      <c r="M84" s="7"/>
      <c r="N84" s="7"/>
    </row>
    <row r="85" spans="2:14" x14ac:dyDescent="0.25">
      <c r="B85" s="7"/>
      <c r="C85" s="7"/>
      <c r="D85" s="7"/>
      <c r="E85" s="7"/>
      <c r="F85" s="7"/>
      <c r="G85" s="7"/>
      <c r="J85" s="7"/>
      <c r="K85" s="7"/>
      <c r="L85" s="7"/>
      <c r="M85" s="7"/>
      <c r="N85" s="7"/>
    </row>
    <row r="86" spans="2:14" x14ac:dyDescent="0.25">
      <c r="B86" s="7"/>
      <c r="C86" s="7"/>
      <c r="D86" s="7"/>
      <c r="E86" s="7"/>
      <c r="F86" s="7"/>
      <c r="G86" s="7"/>
      <c r="J86" s="7"/>
      <c r="K86" s="7"/>
      <c r="L86" s="7"/>
      <c r="M86" s="7"/>
      <c r="N86" s="7"/>
    </row>
    <row r="87" spans="2:14" x14ac:dyDescent="0.25">
      <c r="B87" s="7"/>
      <c r="C87" s="7"/>
      <c r="D87" s="7"/>
      <c r="E87" s="7"/>
      <c r="F87" s="7"/>
      <c r="G87" s="7"/>
      <c r="J87" s="7"/>
      <c r="K87" s="7"/>
      <c r="L87" s="7"/>
      <c r="M87" s="7"/>
      <c r="N87" s="7"/>
    </row>
    <row r="88" spans="2:14" x14ac:dyDescent="0.25">
      <c r="B88" s="7"/>
      <c r="C88" s="7"/>
      <c r="D88" s="7"/>
      <c r="E88" s="7"/>
      <c r="F88" s="7"/>
      <c r="G88" s="7"/>
      <c r="J88" s="7"/>
      <c r="K88" s="7"/>
      <c r="L88" s="7"/>
      <c r="M88" s="7"/>
      <c r="N88" s="7"/>
    </row>
  </sheetData>
  <mergeCells count="1">
    <mergeCell ref="K2:N2"/>
  </mergeCells>
  <printOptions gridLines="1"/>
  <pageMargins left="0.7" right="0.7" top="0.75" bottom="0.75" header="0.3" footer="0.3"/>
  <pageSetup orientation="portrait" r:id="rId1"/>
  <headerFooter>
    <oddHeader>&amp;C&amp;"-,Bold"BUDGET JUSTIFICATION</oddHeader>
    <oddFooter>Prepared by Marie H. Dockter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ASU Total Budget</vt:lpstr>
      <vt:lpstr>Subaward 1 Budget</vt:lpstr>
      <vt:lpstr>'ASU Total Budget'!Print_Titles</vt:lpstr>
      <vt:lpstr>'Subaward 1 Budget'!Print_Titles</vt:lpstr>
    </vt:vector>
  </TitlesOfParts>
  <Company>Arkansas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H. Dockter</dc:creator>
  <cp:lastModifiedBy>Liliana Peschanskaia</cp:lastModifiedBy>
  <cp:lastPrinted>2010-02-12T21:46:00Z</cp:lastPrinted>
  <dcterms:created xsi:type="dcterms:W3CDTF">2010-02-04T22:26:56Z</dcterms:created>
  <dcterms:modified xsi:type="dcterms:W3CDTF">2016-10-13T16:40:59Z</dcterms:modified>
</cp:coreProperties>
</file>